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augry\Desktop\Personnel\images ME\tests\"/>
    </mc:Choice>
  </mc:AlternateContent>
  <bookViews>
    <workbookView xWindow="0" yWindow="0" windowWidth="23040" windowHeight="9396"/>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1" l="1"/>
  <c r="M17" i="1"/>
  <c r="M12" i="1"/>
  <c r="M65" i="1" l="1"/>
  <c r="L65" i="1"/>
  <c r="M49" i="1"/>
  <c r="L49" i="1"/>
  <c r="M29" i="1"/>
  <c r="M30" i="1"/>
  <c r="L29" i="1"/>
  <c r="L12" i="1"/>
  <c r="D10" i="1"/>
  <c r="L10" i="1"/>
  <c r="M10" i="1"/>
  <c r="D35" i="1"/>
  <c r="G6" i="1" l="1"/>
  <c r="N87" i="1"/>
  <c r="N88" i="1" s="1"/>
  <c r="N89" i="1" s="1"/>
  <c r="N99" i="1"/>
  <c r="N100" i="1" s="1"/>
  <c r="N101" i="1" s="1"/>
  <c r="N95" i="1"/>
  <c r="N96" i="1" s="1"/>
  <c r="N97" i="1" s="1"/>
  <c r="N91" i="1"/>
  <c r="N92" i="1" s="1"/>
  <c r="N93" i="1" s="1"/>
  <c r="D8" i="1" l="1"/>
  <c r="D9" i="1"/>
  <c r="D11" i="1"/>
  <c r="D12" i="1"/>
  <c r="D13" i="1"/>
  <c r="D14" i="1"/>
  <c r="D15" i="1"/>
  <c r="D16" i="1"/>
  <c r="D17" i="1"/>
  <c r="D68" i="1"/>
  <c r="D67" i="1"/>
  <c r="D66" i="1"/>
  <c r="D65" i="1"/>
  <c r="D64" i="1"/>
  <c r="D63" i="1"/>
  <c r="D62" i="1"/>
  <c r="D61" i="1"/>
  <c r="D60" i="1"/>
  <c r="D59" i="1"/>
  <c r="D51" i="1"/>
  <c r="D50" i="1"/>
  <c r="D49" i="1"/>
  <c r="D48" i="1"/>
  <c r="D47" i="1"/>
  <c r="D46" i="1"/>
  <c r="D45" i="1"/>
  <c r="D44" i="1"/>
  <c r="D43" i="1"/>
  <c r="D42" i="1"/>
  <c r="D34" i="1"/>
  <c r="D33" i="1"/>
  <c r="D32" i="1"/>
  <c r="D31" i="1"/>
  <c r="D30" i="1"/>
  <c r="D29" i="1"/>
  <c r="D28" i="1"/>
  <c r="D27" i="1"/>
  <c r="D26" i="1"/>
  <c r="D25" i="1"/>
  <c r="M68" i="1" l="1"/>
  <c r="L68" i="1"/>
  <c r="M67" i="1"/>
  <c r="L67" i="1"/>
  <c r="M66" i="1"/>
  <c r="L66" i="1"/>
  <c r="M64" i="1"/>
  <c r="L64" i="1"/>
  <c r="M63" i="1"/>
  <c r="L63" i="1"/>
  <c r="M62" i="1"/>
  <c r="L62" i="1"/>
  <c r="M61" i="1"/>
  <c r="L61" i="1"/>
  <c r="M60" i="1"/>
  <c r="L60" i="1"/>
  <c r="M59" i="1"/>
  <c r="L59" i="1"/>
  <c r="M51" i="1"/>
  <c r="L51" i="1"/>
  <c r="M50" i="1"/>
  <c r="L50" i="1"/>
  <c r="M48" i="1"/>
  <c r="L48" i="1"/>
  <c r="M47" i="1"/>
  <c r="L47" i="1"/>
  <c r="M46" i="1"/>
  <c r="L46" i="1"/>
  <c r="M45" i="1"/>
  <c r="L45" i="1"/>
  <c r="M44" i="1"/>
  <c r="L44" i="1"/>
  <c r="M43" i="1"/>
  <c r="L43" i="1"/>
  <c r="M42" i="1"/>
  <c r="L42" i="1"/>
  <c r="M34" i="1"/>
  <c r="L34" i="1"/>
  <c r="M33" i="1"/>
  <c r="L33" i="1"/>
  <c r="M32" i="1"/>
  <c r="L32" i="1"/>
  <c r="M31" i="1"/>
  <c r="L31" i="1"/>
  <c r="L30" i="1"/>
  <c r="M28" i="1"/>
  <c r="L28" i="1"/>
  <c r="M27" i="1"/>
  <c r="L27" i="1"/>
  <c r="M26" i="1"/>
  <c r="L26" i="1"/>
  <c r="M25" i="1"/>
  <c r="L25" i="1"/>
  <c r="M16" i="1"/>
  <c r="M15" i="1"/>
  <c r="M14" i="1"/>
  <c r="M13" i="1"/>
  <c r="M11" i="1"/>
  <c r="M9" i="1"/>
  <c r="M8" i="1"/>
  <c r="L9" i="1"/>
  <c r="L11" i="1"/>
  <c r="L13" i="1"/>
  <c r="L14" i="1"/>
  <c r="L15" i="1"/>
  <c r="L16" i="1"/>
  <c r="L8" i="1"/>
  <c r="M52" i="1" l="1"/>
  <c r="L35" i="1"/>
  <c r="L52" i="1"/>
  <c r="L69" i="1"/>
  <c r="M18" i="1"/>
  <c r="M69" i="1"/>
  <c r="M35" i="1"/>
  <c r="L18" i="1"/>
  <c r="D53" i="1" l="1"/>
  <c r="D36" i="1"/>
  <c r="G73" i="1" s="1"/>
  <c r="G76" i="1" s="1"/>
  <c r="D70" i="1"/>
  <c r="F70" i="1"/>
  <c r="D19" i="1"/>
  <c r="B70" i="1"/>
  <c r="F36" i="1"/>
  <c r="B36" i="1"/>
  <c r="M19" i="1"/>
  <c r="F19" i="1"/>
  <c r="B19" i="1"/>
  <c r="B53" i="1"/>
  <c r="F53" i="1"/>
  <c r="M70" i="1"/>
  <c r="C57" i="1" s="1"/>
  <c r="M53" i="1"/>
  <c r="C40" i="1" s="1"/>
  <c r="M36" i="1"/>
  <c r="C23" i="1" s="1"/>
  <c r="N51" i="1"/>
  <c r="N17" i="1"/>
  <c r="O20" i="1" s="1"/>
  <c r="N34" i="1"/>
  <c r="N68" i="1"/>
  <c r="O37" i="1" l="1"/>
  <c r="N71" i="1"/>
  <c r="N54" i="1"/>
  <c r="D54" i="1"/>
  <c r="H74" i="1" s="1"/>
  <c r="N37" i="1"/>
  <c r="D37" i="1" s="1"/>
  <c r="N20" i="1"/>
  <c r="D20" i="1" s="1"/>
  <c r="F74" i="1" s="1"/>
  <c r="O54" i="1"/>
  <c r="O71" i="1"/>
  <c r="B80" i="1"/>
  <c r="N73" i="1"/>
  <c r="F73" i="1"/>
  <c r="I73" i="1"/>
  <c r="I76" i="1" s="1"/>
  <c r="H73" i="1"/>
  <c r="C5" i="1"/>
  <c r="C84" i="1" l="1"/>
  <c r="C82" i="1"/>
  <c r="C80" i="1"/>
  <c r="C78" i="1"/>
  <c r="G74" i="1"/>
  <c r="D71" i="1"/>
  <c r="I74" i="1" s="1"/>
  <c r="B75" i="1"/>
  <c r="B74" i="1"/>
  <c r="L85" i="1" s="1"/>
  <c r="B89" i="1" s="1"/>
  <c r="F76" i="1"/>
  <c r="B78" i="1" s="1"/>
  <c r="H76" i="1"/>
  <c r="B82" i="1" s="1"/>
  <c r="B84" i="1"/>
  <c r="B87" i="1" l="1"/>
</calcChain>
</file>

<file path=xl/sharedStrings.xml><?xml version="1.0" encoding="utf-8"?>
<sst xmlns="http://schemas.openxmlformats.org/spreadsheetml/2006/main" count="164" uniqueCount="161">
  <si>
    <t>1. Etes-vous plutôt « E » ou plutôt « I » ?</t>
  </si>
  <si>
    <t>2. Etes-vous plutôt « S » ou plutôt « N » ?</t>
  </si>
  <si>
    <t>3. Etes-vous plutôt « T » ou plutôt « F » ?</t>
  </si>
  <si>
    <t>4. Etes-vous plutôt « J » ou plutôt « P » ?</t>
  </si>
  <si>
    <t>Vous êtes dynamique</t>
  </si>
  <si>
    <t>Vous êtes indépendant</t>
  </si>
  <si>
    <t>Vous aimez écouter</t>
  </si>
  <si>
    <t>Vous réfléchissez posément</t>
  </si>
  <si>
    <t>Vous êtes considéré comme plutôt secret et réservé</t>
  </si>
  <si>
    <t>Vous possédez une bonne capacité de concentration</t>
  </si>
  <si>
    <t>Vous préférez vous concentrer sur une seule chose à la fois</t>
  </si>
  <si>
    <t>Vous vous attachez aux faits et aux détails</t>
  </si>
  <si>
    <t>f</t>
  </si>
  <si>
    <t>Vous vous efforcez d'être objectif dans vos décisions</t>
  </si>
  <si>
    <t>Vous fondez vos décisions sur vos valeurs et vos sentiments</t>
  </si>
  <si>
    <t>Vous apparaissez calme et réservé</t>
  </si>
  <si>
    <t>Vous êtes sociable et amical</t>
  </si>
  <si>
    <t>Vous avez un sens aigu de la justice</t>
  </si>
  <si>
    <t>Vous avez tendance à la clémence</t>
  </si>
  <si>
    <t>Vous vous impliquez peu, vous prenez de la distance</t>
  </si>
  <si>
    <t>êtes critique (vous remarquez vite les failles et les défauts)</t>
  </si>
  <si>
    <t>Vous tentez de faire plaisir (prompt à faire des compliments)</t>
  </si>
  <si>
    <t>Vous adorez argumenter pour le plaisir</t>
  </si>
  <si>
    <t>Vous évitez la discussion et le conflit</t>
  </si>
  <si>
    <t>Vous êtes franc et direct</t>
  </si>
  <si>
    <t>Vous êtes diplomate et faîtes preuve de tact</t>
  </si>
  <si>
    <t>Vous êtes motivé par vos projets</t>
  </si>
  <si>
    <t>Vous êtes motivé par l’estime des autres</t>
  </si>
  <si>
    <t>Vous aimez vous placer en observateur</t>
  </si>
  <si>
    <t>Vous êtes sensible (facilement blessé)</t>
  </si>
  <si>
    <t>Vous êtes sensible à la logique</t>
  </si>
  <si>
    <t>Vous faîtes confiance à vos impressions</t>
  </si>
  <si>
    <t>Vous aimez organiser et planifier</t>
  </si>
  <si>
    <t>Vous aimez vivre de façon flexible</t>
  </si>
  <si>
    <t>Vous êtes sérieux et conventionnel</t>
  </si>
  <si>
    <t>Vous êtes ludique et non-conventionnel</t>
  </si>
  <si>
    <t>Vous suivez votre calendrier et êtes parfaitement ponctuel</t>
  </si>
  <si>
    <t>Vous n’avez ni heure ni délais</t>
  </si>
  <si>
    <t>Vous aimez terminer vos projets</t>
  </si>
  <si>
    <t>Vous aimez démarrer des projets</t>
  </si>
  <si>
    <t>Vous travaillez d'abord, vous vous amusez ensuite</t>
  </si>
  <si>
    <t>Vous vous amusez d'abord et travaillez ensuite</t>
  </si>
  <si>
    <t>Vous n’aimez pas le stress de dernière minute</t>
  </si>
  <si>
    <t>Vous rechignez à vous engager</t>
  </si>
  <si>
    <t>Vous ne discutez pas les règles</t>
  </si>
  <si>
    <t>Vous discutez les règles</t>
  </si>
  <si>
    <t>Vous cherchez à maîtriser</t>
  </si>
  <si>
    <t>Vous cherchez à comprendre</t>
  </si>
  <si>
    <t>Vous êtes à l’aise au sein de structures bien définies</t>
  </si>
  <si>
    <t>Vous aimez conserver votre liberté d'action</t>
  </si>
  <si>
    <t>Vous n’aimez pas le provisoire, l’incertain</t>
  </si>
  <si>
    <t>Vous restez ouvert, aimez vivre des expériences, vous adapter</t>
  </si>
  <si>
    <t>Vous agissez, puis pensez</t>
  </si>
  <si>
    <t xml:space="preserve">Vous n’aimez pas être seul </t>
  </si>
  <si>
    <t>Vous aimez établir de nouveaux contacts</t>
  </si>
  <si>
    <t xml:space="preserve">Vous préférez parler plutôt qu’écrire </t>
  </si>
  <si>
    <t>Vous avez parfois un discours changeant</t>
  </si>
  <si>
    <t>Vous pouvez facilement être distrait</t>
  </si>
  <si>
    <t xml:space="preserve">Vous préférez faire plusieurs choses à la fois </t>
  </si>
  <si>
    <t>Vous aimez approfondir vos contacts</t>
  </si>
  <si>
    <t>Vous êtes calme</t>
  </si>
  <si>
    <t xml:space="preserve"> Vous vous intéressez aux idées</t>
  </si>
  <si>
    <t xml:space="preserve"> Vous remarquez tout ce qui est nouveau et différent</t>
  </si>
  <si>
    <t>Vous pensez aux implications futures</t>
  </si>
  <si>
    <t xml:space="preserve"> Vous suivez votre instinct</t>
  </si>
  <si>
    <t>Vous aimez apprendre de nouvelles compétences</t>
  </si>
  <si>
    <t>Vous n’aimez pas la routine</t>
  </si>
  <si>
    <t>Vous êtes théorique</t>
  </si>
  <si>
    <t>Vous êtes attirés par les idées originales</t>
  </si>
  <si>
    <t>Vous êtes imaginatifs : vous voyez les possibilités</t>
  </si>
  <si>
    <t>Vous aimez les choses utiles</t>
  </si>
  <si>
    <t>Vous faites confiance à l’expérience</t>
  </si>
  <si>
    <t xml:space="preserve">Vous aimez approfondir vos compétences </t>
  </si>
  <si>
    <t xml:space="preserve">Vous restez fidèle aux méthodes qui ont fait leurs preuves </t>
  </si>
  <si>
    <t xml:space="preserve">Vous préférez les instructions étape par étape </t>
  </si>
  <si>
    <t xml:space="preserve">Vous êtes pratique </t>
  </si>
  <si>
    <t xml:space="preserve">Vous aimez ce qui est concret, réel, directement observable </t>
  </si>
  <si>
    <t xml:space="preserve">Vous êtes réaliste : vous voyez ce qui existe </t>
  </si>
  <si>
    <t xml:space="preserve">Vous vivez dans l'instant présent </t>
  </si>
  <si>
    <t>E</t>
  </si>
  <si>
    <t>I</t>
  </si>
  <si>
    <t>E/I</t>
  </si>
  <si>
    <t>s</t>
  </si>
  <si>
    <t>S</t>
  </si>
  <si>
    <t>N</t>
  </si>
  <si>
    <t>S/N</t>
  </si>
  <si>
    <t>T</t>
  </si>
  <si>
    <t>F</t>
  </si>
  <si>
    <t>T/F</t>
  </si>
  <si>
    <t>J</t>
  </si>
  <si>
    <t>P</t>
  </si>
  <si>
    <t>J/P</t>
  </si>
  <si>
    <t>Votre profil est :</t>
  </si>
  <si>
    <t>t</t>
  </si>
  <si>
    <t>j</t>
  </si>
  <si>
    <t>ESFJ</t>
  </si>
  <si>
    <t>ESTJ</t>
  </si>
  <si>
    <t>ISFJ</t>
  </si>
  <si>
    <t>ISTJ</t>
  </si>
  <si>
    <t>ESFP</t>
  </si>
  <si>
    <t>ESTP</t>
  </si>
  <si>
    <t>ISFP</t>
  </si>
  <si>
    <t>ISTP</t>
  </si>
  <si>
    <t>ENFJ</t>
  </si>
  <si>
    <t>INFJ</t>
  </si>
  <si>
    <t>ENFP</t>
  </si>
  <si>
    <t>INFP</t>
  </si>
  <si>
    <t>ENTJ</t>
  </si>
  <si>
    <t>INTJ</t>
  </si>
  <si>
    <t>ENTP</t>
  </si>
  <si>
    <t>INTP</t>
  </si>
  <si>
    <t>Vous aimez parler</t>
  </si>
  <si>
    <t xml:space="preserve">Vous pensez à voix haute </t>
  </si>
  <si>
    <t>Vous pensez, puis agissez</t>
  </si>
  <si>
    <t>Vous vous sentez bien quand vous êtes seul</t>
  </si>
  <si>
    <t>Extraverti</t>
  </si>
  <si>
    <t>Introverti</t>
  </si>
  <si>
    <t>i</t>
  </si>
  <si>
    <t>Vos dominantes</t>
  </si>
  <si>
    <t>Vous prenez les choses à cœur</t>
  </si>
  <si>
    <t>Le Manager éthique</t>
  </si>
  <si>
    <t>Votre énergie vient principalement de votre environnement extérieur dans lequel vous trouvez votre Puissance d’ACTION ! On vous dit actif et expressif, voir hyper actif</t>
  </si>
  <si>
    <t>Votre énergie vient principalement de votre univers intérieur le plus profond. Vous puisez dans vos émotions, qui sont directement reliées à vos pensées et souvenirs ! On vous dit plutôt réfléchi, voir réservé, votre moteur c’est la REFELEXION.</t>
  </si>
  <si>
    <t>Votre constante observation du monde qu’est le vôtre, vous permet d’intégrer, les détails, et les faits qui font votre environnement !  On vous dit plutôt dans le PRESENT, voire franchement terre-à-terre</t>
  </si>
  <si>
    <t>Votre quête de la vérité passe par des prises de décisions, basées sur des critères objectifs et impersonnels, du concret tout du concret ! On vous dit plutôt logique et RAISONNABLE !</t>
  </si>
  <si>
    <t>Vos impressions les plus profondes et vos valeurs vous guident dans vos prises de décision ! On vous dit plutôt sensible, mais votre vraie force c’est votre EMPATHIE !</t>
  </si>
  <si>
    <t xml:space="preserve">Vous n’êtes à votre aise que lorsque votre environnement est structuré, cadré, programmé ! Tout doit être prévu, et sous votre contrôle ! On vous dit plutôt rigide, formel, et le champion de l’ORGANISATION </t>
  </si>
  <si>
    <t>Le changement, il n’y a que cela qui vous fait avancer ! Vous voulez tout expérimenter pour comprendre et évoluer ! On vous dit plutôt souple, curieux et totalement non conformiste, votre grande force c’est votre capacité d’ADAPTATION</t>
  </si>
  <si>
    <t>Sentiments</t>
  </si>
  <si>
    <t>Les Sensations</t>
  </si>
  <si>
    <t>Vos Intuitions</t>
  </si>
  <si>
    <t>Vos Pensées</t>
  </si>
  <si>
    <t>votre Jugement</t>
  </si>
  <si>
    <t>Vos Perceptions</t>
  </si>
  <si>
    <t>Vous êtes du style : GARDIEN</t>
  </si>
  <si>
    <t>Vous êtes du style : Artisan</t>
  </si>
  <si>
    <t>Vous êtes du style : Idéaliste</t>
  </si>
  <si>
    <t>Vous êtes du style : Rationnel</t>
  </si>
  <si>
    <t>Du Contrôleur</t>
  </si>
  <si>
    <t>De Soutien</t>
  </si>
  <si>
    <t>De Superviseur</t>
  </si>
  <si>
    <t>Du Compositeur</t>
  </si>
  <si>
    <t>De l'Organisateur</t>
  </si>
  <si>
    <t>De l'Artiste Interprète</t>
  </si>
  <si>
    <t>Du Protecteur</t>
  </si>
  <si>
    <t>De l'Artisan</t>
  </si>
  <si>
    <t>Du Professeur</t>
  </si>
  <si>
    <t>Du Conseillé</t>
  </si>
  <si>
    <t>De Défenseur</t>
  </si>
  <si>
    <t>De Guérisseur</t>
  </si>
  <si>
    <t>De Maréchal</t>
  </si>
  <si>
    <t>Du Cerveau</t>
  </si>
  <si>
    <t>De l'Inventeur</t>
  </si>
  <si>
    <t>De l'Architecte</t>
  </si>
  <si>
    <r>
      <rPr>
        <b/>
        <sz val="9"/>
        <color theme="1"/>
        <rFont val="Calibri"/>
        <family val="2"/>
        <scheme val="minor"/>
      </rPr>
      <t>Instructions</t>
    </r>
    <r>
      <rPr>
        <sz val="9"/>
        <color theme="1"/>
        <rFont val="Calibri"/>
        <family val="2"/>
        <scheme val="minor"/>
      </rPr>
      <t xml:space="preserve"> : tapez le chiffre : </t>
    </r>
    <r>
      <rPr>
        <u val="double"/>
        <sz val="9"/>
        <color theme="1"/>
        <rFont val="Calibri"/>
        <family val="2"/>
        <scheme val="minor"/>
      </rPr>
      <t>1 (rien d'autre)</t>
    </r>
    <r>
      <rPr>
        <sz val="9"/>
        <color theme="1"/>
        <rFont val="Calibri"/>
        <family val="2"/>
        <scheme val="minor"/>
      </rPr>
      <t xml:space="preserve">  dans la case choisie                                                       </t>
    </r>
    <r>
      <rPr>
        <b/>
        <sz val="9"/>
        <color theme="1"/>
        <rFont val="Calibri"/>
        <family val="2"/>
        <scheme val="minor"/>
      </rPr>
      <t>Votre score</t>
    </r>
    <r>
      <rPr>
        <sz val="9"/>
        <color theme="1"/>
        <rFont val="Calibri"/>
        <family val="2"/>
        <scheme val="minor"/>
      </rPr>
      <t xml:space="preserve"> s'affiche dés que les 10 cases sont remplies</t>
    </r>
  </si>
  <si>
    <t>n</t>
  </si>
  <si>
    <t>Vous allez au-delà de ce qui est directement observable, pour vous ce qui est abstrait et intangible sera la base de votre réflexion. On vous dit plutôt dans le FUTUR, du fait de votre côté imaginatif, voire rêveur !</t>
  </si>
  <si>
    <t>l’orientation de votre énergie :</t>
  </si>
  <si>
    <t>Votre mode recueil d’information</t>
  </si>
  <si>
    <t>Votre style de prise de décision</t>
  </si>
  <si>
    <t>Voter mode d’action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</si>
</sst>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6"/>
      <color theme="0"/>
      <name val="Calibri"/>
      <family val="2"/>
      <scheme val="minor"/>
    </font>
    <font>
      <b/>
      <sz val="22"/>
      <color theme="0"/>
      <name val="Calibri"/>
      <family val="2"/>
      <scheme val="minor"/>
    </font>
    <font>
      <sz val="9"/>
      <color theme="0"/>
      <name val="Calibri"/>
      <family val="2"/>
      <scheme val="minor"/>
    </font>
    <font>
      <sz val="11"/>
      <color rgb="FFC00000"/>
      <name val="Calibri"/>
      <family val="2"/>
      <scheme val="minor"/>
    </font>
    <font>
      <sz val="16"/>
      <color theme="1"/>
      <name val="Calibri"/>
      <family val="2"/>
      <scheme val="minor"/>
    </font>
    <font>
      <b/>
      <i/>
      <u val="double"/>
      <sz val="18"/>
      <color theme="1"/>
      <name val="Calibri"/>
      <family val="2"/>
      <scheme val="minor"/>
    </font>
    <font>
      <sz val="10"/>
      <color theme="1"/>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u val="double"/>
      <sz val="9"/>
      <color theme="1"/>
      <name val="Calibri"/>
      <family val="2"/>
      <scheme val="minor"/>
    </font>
    <font>
      <b/>
      <i/>
      <sz val="22"/>
      <color theme="0"/>
      <name val="Calibri"/>
      <family val="2"/>
      <scheme val="minor"/>
    </font>
    <font>
      <sz val="18"/>
      <color theme="1"/>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8"/>
        <bgColor indexed="64"/>
      </patternFill>
    </fill>
    <fill>
      <patternFill patternType="solid">
        <fgColor rgb="FFC00000"/>
        <bgColor indexed="64"/>
      </patternFill>
    </fill>
    <fill>
      <patternFill patternType="solid">
        <fgColor theme="9"/>
        <bgColor indexed="64"/>
      </patternFill>
    </fill>
    <fill>
      <patternFill patternType="solid">
        <fgColor theme="7" tint="0.79998168889431442"/>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5" fillId="5" borderId="1" xfId="0" applyFont="1" applyFill="1" applyBorder="1" applyAlignment="1">
      <alignment horizontal="center" vertical="center"/>
    </xf>
    <xf numFmtId="0" fontId="3" fillId="2" borderId="0" xfId="0" applyFont="1" applyFill="1" applyAlignment="1">
      <alignment vertical="center"/>
    </xf>
    <xf numFmtId="0" fontId="0" fillId="0" borderId="0" xfId="0"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0" xfId="0" applyFont="1" applyAlignment="1">
      <alignment vertical="center"/>
    </xf>
    <xf numFmtId="0" fontId="0" fillId="0" borderId="0" xfId="0" applyAlignment="1">
      <alignment horizontal="center" vertical="center"/>
    </xf>
    <xf numFmtId="9" fontId="0" fillId="0" borderId="0" xfId="1" applyFont="1" applyAlignment="1">
      <alignment vertical="center"/>
    </xf>
    <xf numFmtId="9" fontId="0" fillId="0" borderId="0" xfId="0" applyNumberFormat="1" applyAlignment="1">
      <alignment vertical="center"/>
    </xf>
    <xf numFmtId="9" fontId="3" fillId="5" borderId="1" xfId="0" applyNumberFormat="1" applyFont="1" applyFill="1" applyBorder="1" applyAlignment="1">
      <alignment horizontal="center" vertical="center"/>
    </xf>
    <xf numFmtId="0" fontId="7" fillId="0" borderId="0" xfId="0" applyFont="1" applyAlignment="1">
      <alignment horizontal="center" vertical="center"/>
    </xf>
    <xf numFmtId="0" fontId="0" fillId="0" borderId="13" xfId="0" applyBorder="1" applyAlignment="1">
      <alignment vertical="center"/>
    </xf>
    <xf numFmtId="0" fontId="5" fillId="5" borderId="14" xfId="0" applyFont="1" applyFill="1" applyBorder="1" applyAlignment="1">
      <alignment horizontal="center" vertical="center"/>
    </xf>
    <xf numFmtId="0" fontId="0" fillId="0" borderId="13" xfId="0" applyBorder="1" applyAlignment="1">
      <alignment horizontal="center" vertical="center"/>
    </xf>
    <xf numFmtId="9" fontId="4" fillId="5" borderId="20" xfId="1" applyFont="1" applyFill="1" applyBorder="1" applyAlignment="1">
      <alignment horizontal="center" vertical="center"/>
    </xf>
    <xf numFmtId="9" fontId="4" fillId="5" borderId="21" xfId="1" applyFont="1" applyFill="1" applyBorder="1" applyAlignment="1">
      <alignment horizontal="center" vertical="center"/>
    </xf>
    <xf numFmtId="0" fontId="0" fillId="0" borderId="22" xfId="0" applyBorder="1" applyAlignment="1">
      <alignment horizontal="center" vertical="center"/>
    </xf>
    <xf numFmtId="9" fontId="4" fillId="5" borderId="23" xfId="1" applyFont="1" applyFill="1" applyBorder="1" applyAlignment="1">
      <alignment horizontal="center" vertical="center"/>
    </xf>
    <xf numFmtId="9" fontId="4" fillId="5" borderId="24" xfId="1" applyFont="1" applyFill="1" applyBorder="1" applyAlignment="1">
      <alignment horizontal="center" vertical="center"/>
    </xf>
    <xf numFmtId="0" fontId="0" fillId="0" borderId="25" xfId="0" applyBorder="1" applyAlignment="1">
      <alignment horizontal="center" vertical="center"/>
    </xf>
    <xf numFmtId="9" fontId="4" fillId="5" borderId="25" xfId="1" applyFont="1" applyFill="1" applyBorder="1" applyAlignment="1">
      <alignment horizontal="center" vertical="center"/>
    </xf>
    <xf numFmtId="0" fontId="5" fillId="5" borderId="25" xfId="0" applyFont="1" applyFill="1" applyBorder="1" applyAlignment="1">
      <alignment horizontal="center" vertical="center"/>
    </xf>
    <xf numFmtId="0" fontId="3" fillId="2" borderId="14" xfId="0" applyFont="1" applyFill="1" applyBorder="1" applyAlignment="1">
      <alignment vertical="center"/>
    </xf>
    <xf numFmtId="0" fontId="3" fillId="2" borderId="16" xfId="0" applyFont="1" applyFill="1" applyBorder="1" applyAlignment="1">
      <alignment vertical="center"/>
    </xf>
    <xf numFmtId="0" fontId="3" fillId="2" borderId="15" xfId="0" applyFont="1" applyFill="1" applyBorder="1" applyAlignment="1">
      <alignment vertical="center"/>
    </xf>
    <xf numFmtId="0" fontId="0" fillId="7" borderId="0" xfId="0" applyFill="1" applyAlignment="1">
      <alignment vertical="center"/>
    </xf>
    <xf numFmtId="0" fontId="3" fillId="5" borderId="25" xfId="0" applyFont="1" applyFill="1" applyBorder="1" applyAlignment="1">
      <alignment horizontal="center" vertical="center"/>
    </xf>
    <xf numFmtId="0" fontId="9" fillId="0" borderId="0" xfId="0" applyFont="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8" xfId="0" applyFont="1" applyBorder="1" applyAlignment="1">
      <alignment vertical="center"/>
    </xf>
    <xf numFmtId="0" fontId="10" fillId="0" borderId="10" xfId="0" applyFont="1" applyBorder="1" applyAlignment="1">
      <alignment vertical="center"/>
    </xf>
    <xf numFmtId="0" fontId="8" fillId="0" borderId="23" xfId="0" applyFont="1" applyBorder="1" applyAlignment="1">
      <alignment horizontal="center" vertical="center"/>
    </xf>
    <xf numFmtId="0" fontId="11" fillId="0" borderId="0" xfId="0" applyFont="1" applyAlignment="1">
      <alignment vertical="center"/>
    </xf>
    <xf numFmtId="0" fontId="6" fillId="6" borderId="26" xfId="0" applyFont="1" applyFill="1" applyBorder="1" applyAlignment="1" applyProtection="1">
      <alignment horizontal="center" vertical="center"/>
      <protection locked="0"/>
    </xf>
    <xf numFmtId="0" fontId="6" fillId="6" borderId="27" xfId="0" applyFont="1" applyFill="1" applyBorder="1" applyAlignment="1" applyProtection="1">
      <alignment horizontal="center" vertical="center"/>
      <protection locked="0"/>
    </xf>
    <xf numFmtId="0" fontId="6" fillId="6" borderId="28" xfId="0" applyFont="1" applyFill="1" applyBorder="1" applyAlignment="1" applyProtection="1">
      <alignment horizontal="center" vertical="center"/>
      <protection locked="0"/>
    </xf>
    <xf numFmtId="0" fontId="15" fillId="5" borderId="0" xfId="0" applyFont="1" applyFill="1" applyBorder="1" applyAlignment="1">
      <alignment horizontal="center" vertical="center"/>
    </xf>
    <xf numFmtId="0" fontId="12" fillId="0" borderId="0" xfId="0" applyFont="1" applyBorder="1" applyAlignment="1">
      <alignment horizontal="left" vertical="center" wrapText="1"/>
    </xf>
    <xf numFmtId="9" fontId="4" fillId="5" borderId="18" xfId="1" applyFont="1" applyFill="1" applyBorder="1" applyAlignment="1">
      <alignment horizontal="center" vertical="center"/>
    </xf>
    <xf numFmtId="9" fontId="4" fillId="5" borderId="19" xfId="1" applyFont="1" applyFill="1" applyBorder="1" applyAlignment="1">
      <alignment horizontal="center" vertical="center"/>
    </xf>
    <xf numFmtId="9" fontId="4" fillId="5" borderId="20" xfId="1" applyFont="1" applyFill="1" applyBorder="1" applyAlignment="1">
      <alignment horizontal="center" vertical="center"/>
    </xf>
    <xf numFmtId="0" fontId="3" fillId="4" borderId="0" xfId="0" applyFont="1" applyFill="1" applyAlignment="1">
      <alignment horizontal="center" vertical="center"/>
    </xf>
    <xf numFmtId="0" fontId="3" fillId="3" borderId="0" xfId="0" applyFont="1" applyFill="1" applyAlignment="1">
      <alignment horizontal="center" vertical="center"/>
    </xf>
    <xf numFmtId="0" fontId="16" fillId="0" borderId="0" xfId="0" applyFont="1" applyAlignment="1">
      <alignment horizontal="center" vertical="center"/>
    </xf>
    <xf numFmtId="164" fontId="0" fillId="0" borderId="0" xfId="0" applyNumberFormat="1" applyAlignment="1">
      <alignment horizontal="right"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19878</xdr:colOff>
      <xdr:row>0</xdr:row>
      <xdr:rowOff>114300</xdr:rowOff>
    </xdr:from>
    <xdr:to>
      <xdr:col>1</xdr:col>
      <xdr:colOff>1082371</xdr:colOff>
      <xdr:row>2</xdr:row>
      <xdr:rowOff>310622</xdr:rowOff>
    </xdr:to>
    <xdr:pic>
      <xdr:nvPicPr>
        <xdr:cNvPr id="4"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78" y="114300"/>
          <a:ext cx="1062493" cy="6769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101"/>
  <sheetViews>
    <sheetView showGridLines="0" tabSelected="1" topLeftCell="A2" zoomScale="130" zoomScaleNormal="130" workbookViewId="0">
      <selection activeCell="G3" sqref="G3"/>
    </sheetView>
  </sheetViews>
  <sheetFormatPr baseColWidth="10" defaultRowHeight="14.4" x14ac:dyDescent="0.3"/>
  <cols>
    <col min="1" max="1" width="3.33203125" style="3" customWidth="1"/>
    <col min="2" max="2" width="51" style="3" customWidth="1"/>
    <col min="3" max="3" width="4" style="3" customWidth="1"/>
    <col min="4" max="4" width="7.5546875" style="3" customWidth="1"/>
    <col min="5" max="5" width="4" style="3" customWidth="1"/>
    <col min="6" max="6" width="11.5546875" style="3"/>
    <col min="7" max="7" width="15.77734375" style="3" customWidth="1"/>
    <col min="8" max="8" width="11.5546875" style="3"/>
    <col min="9" max="9" width="15.109375" style="3" customWidth="1"/>
    <col min="10" max="10" width="11.44140625" style="3" hidden="1" customWidth="1"/>
    <col min="11" max="11" width="15.5546875" style="3" hidden="1" customWidth="1"/>
    <col min="12" max="12" width="11.5546875" style="3" hidden="1" customWidth="1"/>
    <col min="13" max="13" width="17.33203125" style="3" hidden="1" customWidth="1"/>
    <col min="14" max="37" width="11.5546875" style="3" hidden="1" customWidth="1"/>
    <col min="38" max="78" width="11.5546875" style="3" customWidth="1"/>
    <col min="79" max="16384" width="11.5546875" style="3"/>
  </cols>
  <sheetData>
    <row r="2" spans="2:13" ht="23.4" x14ac:dyDescent="0.3">
      <c r="C2" s="38" t="s">
        <v>120</v>
      </c>
    </row>
    <row r="3" spans="2:13" ht="41.4" customHeight="1" x14ac:dyDescent="0.3"/>
    <row r="4" spans="2:13" ht="18" x14ac:dyDescent="0.3">
      <c r="B4" s="51" t="s">
        <v>154</v>
      </c>
      <c r="C4" s="56" t="s">
        <v>0</v>
      </c>
      <c r="D4" s="56"/>
      <c r="E4" s="56"/>
      <c r="F4" s="56"/>
      <c r="G4" s="56"/>
      <c r="H4" s="56"/>
      <c r="I4" s="56"/>
    </row>
    <row r="5" spans="2:13" ht="18" x14ac:dyDescent="0.3">
      <c r="B5" s="51"/>
      <c r="C5" s="55" t="str">
        <f>+M19</f>
        <v>Vous avez oublier des cases !!</v>
      </c>
      <c r="D5" s="55"/>
      <c r="E5" s="55"/>
      <c r="F5" s="55"/>
      <c r="G5" s="55"/>
      <c r="H5" s="55"/>
      <c r="I5" s="55"/>
    </row>
    <row r="6" spans="2:13" x14ac:dyDescent="0.3">
      <c r="B6" s="51"/>
      <c r="G6" s="58">
        <f ca="1">TODAY()</f>
        <v>43533</v>
      </c>
      <c r="H6" s="58"/>
      <c r="I6" s="58"/>
    </row>
    <row r="7" spans="2:13" ht="15" thickBot="1" x14ac:dyDescent="0.35"/>
    <row r="8" spans="2:13" ht="15" thickTop="1" x14ac:dyDescent="0.3">
      <c r="B8" s="4" t="s">
        <v>4</v>
      </c>
      <c r="C8" s="47"/>
      <c r="D8" s="21" t="str">
        <f>IFERROR(IF(C8+E8=2,"!!!!!",""),"")</f>
        <v/>
      </c>
      <c r="E8" s="47"/>
      <c r="F8" s="5" t="s">
        <v>60</v>
      </c>
      <c r="G8" s="6"/>
      <c r="H8" s="6"/>
      <c r="I8" s="7"/>
      <c r="L8" s="3">
        <f>IF(C8&gt;0,1,0)</f>
        <v>0</v>
      </c>
      <c r="M8" s="3">
        <f t="shared" ref="M8:M16" si="0">IF(E8&gt;0,1,0)</f>
        <v>0</v>
      </c>
    </row>
    <row r="9" spans="2:13" x14ac:dyDescent="0.3">
      <c r="B9" s="8" t="s">
        <v>111</v>
      </c>
      <c r="C9" s="48"/>
      <c r="D9" s="21" t="str">
        <f t="shared" ref="D9:D17" si="1">IFERROR(IF(C9+E9=2,"!!!!!",""),"")</f>
        <v/>
      </c>
      <c r="E9" s="48"/>
      <c r="F9" s="9" t="s">
        <v>6</v>
      </c>
      <c r="G9" s="10"/>
      <c r="H9" s="10"/>
      <c r="I9" s="11"/>
      <c r="L9" s="3">
        <f t="shared" ref="L9:L16" si="2">IF(C9&gt;0,1,0)</f>
        <v>0</v>
      </c>
      <c r="M9" s="3">
        <f t="shared" si="0"/>
        <v>0</v>
      </c>
    </row>
    <row r="10" spans="2:13" x14ac:dyDescent="0.3">
      <c r="B10" s="8" t="s">
        <v>112</v>
      </c>
      <c r="C10" s="48"/>
      <c r="D10" s="21" t="str">
        <f t="shared" si="1"/>
        <v/>
      </c>
      <c r="E10" s="48"/>
      <c r="F10" s="9" t="s">
        <v>7</v>
      </c>
      <c r="G10" s="10"/>
      <c r="H10" s="10"/>
      <c r="I10" s="11"/>
      <c r="L10" s="3">
        <f t="shared" si="2"/>
        <v>0</v>
      </c>
      <c r="M10" s="3">
        <f t="shared" si="0"/>
        <v>0</v>
      </c>
    </row>
    <row r="11" spans="2:13" x14ac:dyDescent="0.3">
      <c r="B11" s="8" t="s">
        <v>52</v>
      </c>
      <c r="C11" s="48"/>
      <c r="D11" s="21" t="str">
        <f t="shared" si="1"/>
        <v/>
      </c>
      <c r="E11" s="48"/>
      <c r="F11" s="9" t="s">
        <v>113</v>
      </c>
      <c r="G11" s="10"/>
      <c r="H11" s="10"/>
      <c r="I11" s="11"/>
      <c r="L11" s="3">
        <f t="shared" si="2"/>
        <v>0</v>
      </c>
      <c r="M11" s="3">
        <f t="shared" si="0"/>
        <v>0</v>
      </c>
    </row>
    <row r="12" spans="2:13" x14ac:dyDescent="0.3">
      <c r="B12" s="8" t="s">
        <v>53</v>
      </c>
      <c r="C12" s="48"/>
      <c r="D12" s="21" t="str">
        <f t="shared" si="1"/>
        <v/>
      </c>
      <c r="E12" s="48"/>
      <c r="F12" s="9" t="s">
        <v>114</v>
      </c>
      <c r="G12" s="10"/>
      <c r="H12" s="10"/>
      <c r="I12" s="11"/>
      <c r="L12" s="3">
        <f>IF(C12&gt;0,2,0)</f>
        <v>0</v>
      </c>
      <c r="M12" s="3">
        <f>IF(E12&gt;0,2,0)</f>
        <v>0</v>
      </c>
    </row>
    <row r="13" spans="2:13" x14ac:dyDescent="0.3">
      <c r="B13" s="8" t="s">
        <v>54</v>
      </c>
      <c r="C13" s="48"/>
      <c r="D13" s="21" t="str">
        <f t="shared" si="1"/>
        <v/>
      </c>
      <c r="E13" s="48"/>
      <c r="F13" s="9" t="s">
        <v>59</v>
      </c>
      <c r="G13" s="10"/>
      <c r="H13" s="10"/>
      <c r="I13" s="11"/>
      <c r="L13" s="3">
        <f t="shared" si="2"/>
        <v>0</v>
      </c>
      <c r="M13" s="3">
        <f t="shared" si="0"/>
        <v>0</v>
      </c>
    </row>
    <row r="14" spans="2:13" x14ac:dyDescent="0.3">
      <c r="B14" s="8" t="s">
        <v>55</v>
      </c>
      <c r="C14" s="48"/>
      <c r="D14" s="21" t="str">
        <f t="shared" si="1"/>
        <v/>
      </c>
      <c r="E14" s="48"/>
      <c r="F14" s="9" t="s">
        <v>8</v>
      </c>
      <c r="G14" s="10"/>
      <c r="H14" s="10"/>
      <c r="I14" s="11"/>
      <c r="L14" s="3">
        <f t="shared" si="2"/>
        <v>0</v>
      </c>
      <c r="M14" s="3">
        <f t="shared" si="0"/>
        <v>0</v>
      </c>
    </row>
    <row r="15" spans="2:13" x14ac:dyDescent="0.3">
      <c r="B15" s="8" t="s">
        <v>57</v>
      </c>
      <c r="C15" s="48"/>
      <c r="D15" s="21" t="str">
        <f t="shared" si="1"/>
        <v/>
      </c>
      <c r="E15" s="48"/>
      <c r="F15" s="9" t="s">
        <v>9</v>
      </c>
      <c r="G15" s="10"/>
      <c r="H15" s="10"/>
      <c r="I15" s="11"/>
      <c r="L15" s="3">
        <f t="shared" si="2"/>
        <v>0</v>
      </c>
      <c r="M15" s="3">
        <f t="shared" si="0"/>
        <v>0</v>
      </c>
    </row>
    <row r="16" spans="2:13" x14ac:dyDescent="0.3">
      <c r="B16" s="8" t="s">
        <v>58</v>
      </c>
      <c r="C16" s="48"/>
      <c r="D16" s="21" t="str">
        <f t="shared" si="1"/>
        <v/>
      </c>
      <c r="E16" s="48"/>
      <c r="F16" s="9" t="s">
        <v>10</v>
      </c>
      <c r="G16" s="10"/>
      <c r="H16" s="10"/>
      <c r="I16" s="11"/>
      <c r="L16" s="3">
        <f t="shared" si="2"/>
        <v>0</v>
      </c>
      <c r="M16" s="3">
        <f t="shared" si="0"/>
        <v>0</v>
      </c>
    </row>
    <row r="17" spans="2:16" ht="15" thickBot="1" x14ac:dyDescent="0.35">
      <c r="B17" s="12" t="s">
        <v>56</v>
      </c>
      <c r="C17" s="49"/>
      <c r="D17" s="21" t="str">
        <f t="shared" si="1"/>
        <v/>
      </c>
      <c r="E17" s="49"/>
      <c r="F17" s="13" t="s">
        <v>5</v>
      </c>
      <c r="G17" s="14"/>
      <c r="H17" s="14"/>
      <c r="I17" s="15"/>
      <c r="L17" s="3">
        <f t="shared" ref="L17" si="3">IF(C17&gt;0,1,0)</f>
        <v>0</v>
      </c>
      <c r="M17" s="3">
        <f t="shared" ref="M17" si="4">IF(E17&gt;0,1,0)</f>
        <v>0</v>
      </c>
      <c r="N17" s="3">
        <f>+M18+L18</f>
        <v>0</v>
      </c>
    </row>
    <row r="18" spans="2:16" ht="22.2" customHeight="1" thickTop="1" x14ac:dyDescent="0.3">
      <c r="B18" s="57" t="s">
        <v>157</v>
      </c>
      <c r="C18" s="57"/>
      <c r="D18" s="57"/>
      <c r="E18" s="57"/>
      <c r="F18" s="57"/>
      <c r="G18" s="57"/>
      <c r="H18" s="57"/>
      <c r="I18" s="57"/>
      <c r="L18" s="16">
        <f>SUM(L8:L17)</f>
        <v>0</v>
      </c>
      <c r="M18" s="16">
        <f>SUM(M8:M17)</f>
        <v>0</v>
      </c>
    </row>
    <row r="19" spans="2:16" ht="28.8" x14ac:dyDescent="0.3">
      <c r="B19" s="2" t="str">
        <f>IF(L18+M18=11,+CONCATENATE("   score Extraverti :  ",L18),"")</f>
        <v/>
      </c>
      <c r="D19" s="1" t="str">
        <f>IF(L18+M18&lt;11,"!!!",IF(L18=M18,P19,IF(L18&gt;M18,N19,O19)))</f>
        <v>!!!</v>
      </c>
      <c r="F19" s="2" t="str">
        <f>IF(L18+M18=11,+CONCATENATE("   score Introverti :  ",M18),"")</f>
        <v/>
      </c>
      <c r="G19" s="2"/>
      <c r="H19" s="2"/>
      <c r="I19" s="2"/>
      <c r="M19" s="3" t="str">
        <f>IF(L18+M18&lt;11,"Vous avez oublier des cases !!",IF(L18+M18&gt;11," Attention vous avez mis trop de croix ! :-)", " Ok continuez !" ))</f>
        <v>Vous avez oublier des cases !!</v>
      </c>
      <c r="N19" s="3" t="s">
        <v>79</v>
      </c>
      <c r="O19" s="3" t="s">
        <v>80</v>
      </c>
      <c r="P19" s="3" t="s">
        <v>81</v>
      </c>
    </row>
    <row r="20" spans="2:16" ht="18" x14ac:dyDescent="0.3">
      <c r="D20" s="20" t="str">
        <f>IF(N17&lt;10,"",MAX(N20:P20))</f>
        <v/>
      </c>
      <c r="N20" s="18" t="e">
        <f>+L18/N17</f>
        <v>#DIV/0!</v>
      </c>
      <c r="O20" s="18" t="e">
        <f>+M18/N17</f>
        <v>#DIV/0!</v>
      </c>
      <c r="P20" s="19"/>
    </row>
    <row r="22" spans="2:16" ht="18" x14ac:dyDescent="0.3">
      <c r="C22" s="56" t="s">
        <v>1</v>
      </c>
      <c r="D22" s="56"/>
      <c r="E22" s="56"/>
      <c r="F22" s="56"/>
      <c r="G22" s="56"/>
      <c r="H22" s="56"/>
      <c r="I22" s="56"/>
    </row>
    <row r="23" spans="2:16" ht="18" x14ac:dyDescent="0.3">
      <c r="C23" s="55" t="str">
        <f>+M36</f>
        <v>Vous avez oublier des cases !!</v>
      </c>
      <c r="D23" s="55"/>
      <c r="E23" s="55"/>
      <c r="F23" s="55"/>
      <c r="G23" s="55"/>
      <c r="H23" s="55"/>
      <c r="I23" s="55"/>
    </row>
    <row r="24" spans="2:16" ht="15" thickBot="1" x14ac:dyDescent="0.35"/>
    <row r="25" spans="2:16" ht="15" thickTop="1" x14ac:dyDescent="0.3">
      <c r="B25" s="4" t="s">
        <v>11</v>
      </c>
      <c r="C25" s="47"/>
      <c r="D25" s="21" t="str">
        <f>IFERROR(IF(C25+E25=2,"!!!!!",""),"")</f>
        <v/>
      </c>
      <c r="E25" s="47"/>
      <c r="F25" s="5" t="s">
        <v>61</v>
      </c>
      <c r="G25" s="6"/>
      <c r="H25" s="6"/>
      <c r="I25" s="7"/>
      <c r="L25" s="3">
        <f>IF(C25&gt;0,1,0)</f>
        <v>0</v>
      </c>
      <c r="M25" s="3">
        <f t="shared" ref="M25:M34" si="5">IF(E25&gt;0,1,0)</f>
        <v>0</v>
      </c>
    </row>
    <row r="26" spans="2:16" x14ac:dyDescent="0.3">
      <c r="B26" s="8" t="s">
        <v>70</v>
      </c>
      <c r="C26" s="48"/>
      <c r="D26" s="21" t="str">
        <f t="shared" ref="D26:D35" si="6">IFERROR(IF(C26+E26=2,"!!!!!",""),"")</f>
        <v/>
      </c>
      <c r="E26" s="48"/>
      <c r="F26" s="9" t="s">
        <v>62</v>
      </c>
      <c r="G26" s="10"/>
      <c r="H26" s="10"/>
      <c r="I26" s="11"/>
      <c r="L26" s="3">
        <f t="shared" ref="L26:L34" si="7">IF(C26&gt;0,1,0)</f>
        <v>0</v>
      </c>
      <c r="M26" s="3">
        <f t="shared" si="5"/>
        <v>0</v>
      </c>
    </row>
    <row r="27" spans="2:16" x14ac:dyDescent="0.3">
      <c r="B27" s="8" t="s">
        <v>78</v>
      </c>
      <c r="C27" s="48"/>
      <c r="D27" s="21" t="str">
        <f t="shared" si="6"/>
        <v/>
      </c>
      <c r="E27" s="48"/>
      <c r="F27" s="9" t="s">
        <v>63</v>
      </c>
      <c r="G27" s="10"/>
      <c r="H27" s="10"/>
      <c r="I27" s="11"/>
      <c r="L27" s="3">
        <f t="shared" si="7"/>
        <v>0</v>
      </c>
      <c r="M27" s="3">
        <f t="shared" si="5"/>
        <v>0</v>
      </c>
    </row>
    <row r="28" spans="2:16" x14ac:dyDescent="0.3">
      <c r="B28" s="8" t="s">
        <v>71</v>
      </c>
      <c r="C28" s="48"/>
      <c r="D28" s="21" t="str">
        <f t="shared" si="6"/>
        <v/>
      </c>
      <c r="E28" s="48"/>
      <c r="F28" s="9" t="s">
        <v>64</v>
      </c>
      <c r="G28" s="10"/>
      <c r="H28" s="10"/>
      <c r="I28" s="11"/>
      <c r="L28" s="3">
        <f t="shared" si="7"/>
        <v>0</v>
      </c>
      <c r="M28" s="3">
        <f t="shared" si="5"/>
        <v>0</v>
      </c>
    </row>
    <row r="29" spans="2:16" x14ac:dyDescent="0.3">
      <c r="B29" s="8" t="s">
        <v>72</v>
      </c>
      <c r="C29" s="48"/>
      <c r="D29" s="21" t="str">
        <f t="shared" si="6"/>
        <v/>
      </c>
      <c r="E29" s="48"/>
      <c r="F29" s="9" t="s">
        <v>65</v>
      </c>
      <c r="G29" s="10"/>
      <c r="H29" s="10"/>
      <c r="I29" s="11"/>
      <c r="L29" s="3">
        <f>IF(C29&gt;0,2,0)</f>
        <v>0</v>
      </c>
      <c r="M29" s="3">
        <f>IF(E29&gt;0,2,0)</f>
        <v>0</v>
      </c>
    </row>
    <row r="30" spans="2:16" x14ac:dyDescent="0.3">
      <c r="B30" s="8" t="s">
        <v>73</v>
      </c>
      <c r="C30" s="48"/>
      <c r="D30" s="21" t="str">
        <f t="shared" si="6"/>
        <v/>
      </c>
      <c r="E30" s="48"/>
      <c r="F30" s="9" t="s">
        <v>66</v>
      </c>
      <c r="G30" s="10"/>
      <c r="H30" s="10"/>
      <c r="I30" s="11"/>
      <c r="L30" s="3">
        <f t="shared" si="7"/>
        <v>0</v>
      </c>
      <c r="M30" s="3">
        <f>IF(E30&gt;0,1,0)</f>
        <v>0</v>
      </c>
    </row>
    <row r="31" spans="2:16" x14ac:dyDescent="0.3">
      <c r="B31" s="8" t="s">
        <v>74</v>
      </c>
      <c r="C31" s="48"/>
      <c r="D31" s="21" t="str">
        <f t="shared" si="6"/>
        <v/>
      </c>
      <c r="E31" s="48"/>
      <c r="F31" s="9" t="s">
        <v>47</v>
      </c>
      <c r="G31" s="10"/>
      <c r="H31" s="10"/>
      <c r="I31" s="11"/>
      <c r="L31" s="3">
        <f t="shared" si="7"/>
        <v>0</v>
      </c>
      <c r="M31" s="3">
        <f t="shared" si="5"/>
        <v>0</v>
      </c>
    </row>
    <row r="32" spans="2:16" x14ac:dyDescent="0.3">
      <c r="B32" s="8" t="s">
        <v>75</v>
      </c>
      <c r="C32" s="48"/>
      <c r="D32" s="21" t="str">
        <f t="shared" si="6"/>
        <v/>
      </c>
      <c r="E32" s="48"/>
      <c r="F32" s="9" t="s">
        <v>67</v>
      </c>
      <c r="G32" s="10"/>
      <c r="H32" s="10"/>
      <c r="I32" s="11"/>
      <c r="L32" s="3">
        <f t="shared" si="7"/>
        <v>0</v>
      </c>
      <c r="M32" s="3">
        <f t="shared" si="5"/>
        <v>0</v>
      </c>
    </row>
    <row r="33" spans="2:16" x14ac:dyDescent="0.3">
      <c r="B33" s="8" t="s">
        <v>76</v>
      </c>
      <c r="C33" s="48"/>
      <c r="D33" s="21" t="str">
        <f t="shared" si="6"/>
        <v/>
      </c>
      <c r="E33" s="48"/>
      <c r="F33" s="9" t="s">
        <v>68</v>
      </c>
      <c r="G33" s="10"/>
      <c r="H33" s="10"/>
      <c r="I33" s="11"/>
      <c r="L33" s="3">
        <f t="shared" si="7"/>
        <v>0</v>
      </c>
      <c r="M33" s="3">
        <f t="shared" si="5"/>
        <v>0</v>
      </c>
    </row>
    <row r="34" spans="2:16" ht="15" thickBot="1" x14ac:dyDescent="0.35">
      <c r="B34" s="12" t="s">
        <v>77</v>
      </c>
      <c r="C34" s="49"/>
      <c r="D34" s="21" t="str">
        <f t="shared" si="6"/>
        <v/>
      </c>
      <c r="E34" s="49"/>
      <c r="F34" s="13" t="s">
        <v>69</v>
      </c>
      <c r="G34" s="14"/>
      <c r="H34" s="14"/>
      <c r="I34" s="15"/>
      <c r="L34" s="3">
        <f t="shared" si="7"/>
        <v>0</v>
      </c>
      <c r="M34" s="3">
        <f t="shared" si="5"/>
        <v>0</v>
      </c>
      <c r="N34" s="3">
        <f>+M35+L35</f>
        <v>0</v>
      </c>
    </row>
    <row r="35" spans="2:16" ht="22.2" customHeight="1" thickTop="1" thickBot="1" x14ac:dyDescent="0.35">
      <c r="B35" s="57" t="s">
        <v>158</v>
      </c>
      <c r="C35" s="57"/>
      <c r="D35" s="57" t="str">
        <f t="shared" si="6"/>
        <v/>
      </c>
      <c r="E35" s="57">
        <v>1</v>
      </c>
      <c r="F35" s="57"/>
      <c r="G35" s="57"/>
      <c r="H35" s="57"/>
      <c r="I35" s="57"/>
      <c r="L35" s="16">
        <f>SUM(L25:L34)</f>
        <v>0</v>
      </c>
      <c r="M35" s="16">
        <f>SUM(M25:M34)</f>
        <v>0</v>
      </c>
    </row>
    <row r="36" spans="2:16" ht="30" thickTop="1" thickBot="1" x14ac:dyDescent="0.35">
      <c r="B36" s="33" t="str">
        <f>IF(L35+M35=11,+CONCATENATE("   score Sensations :  ",L35),"")</f>
        <v/>
      </c>
      <c r="D36" s="1" t="str">
        <f>IF(L35+M35&lt;11,"!!!",IF(L35=M35,P36,IF(L35&gt;M35,N36,O36)))</f>
        <v>!!!</v>
      </c>
      <c r="F36" s="2" t="str">
        <f>IF(L35+M35=11,+CONCATENATE("   score Intuition :  ",M35),"")</f>
        <v/>
      </c>
      <c r="G36" s="2"/>
      <c r="H36" s="2"/>
      <c r="I36" s="2"/>
      <c r="M36" s="3" t="str">
        <f>IF(L35+M35&lt;11,"Vous avez oublier des cases !!",IF(L35+M35&gt;11," Attention vous avez mis trop de croix ! :-)", " Ok continuez !" ))</f>
        <v>Vous avez oublier des cases !!</v>
      </c>
      <c r="N36" s="3" t="s">
        <v>83</v>
      </c>
      <c r="O36" s="3" t="s">
        <v>84</v>
      </c>
      <c r="P36" s="3" t="s">
        <v>85</v>
      </c>
    </row>
    <row r="37" spans="2:16" ht="18.600000000000001" thickTop="1" x14ac:dyDescent="0.3">
      <c r="D37" s="20" t="str">
        <f>IF(N34&lt;11,"",MAX(N37:P37))</f>
        <v/>
      </c>
      <c r="N37" s="18" t="e">
        <f>+L35/N34</f>
        <v>#DIV/0!</v>
      </c>
      <c r="O37" s="18" t="e">
        <f>+M35/N34</f>
        <v>#DIV/0!</v>
      </c>
      <c r="P37" s="19"/>
    </row>
    <row r="39" spans="2:16" ht="18" x14ac:dyDescent="0.3">
      <c r="C39" s="56" t="s">
        <v>2</v>
      </c>
      <c r="D39" s="56"/>
      <c r="E39" s="56"/>
      <c r="F39" s="56"/>
      <c r="G39" s="56"/>
      <c r="H39" s="56"/>
      <c r="I39" s="56"/>
    </row>
    <row r="40" spans="2:16" ht="18" x14ac:dyDescent="0.3">
      <c r="C40" s="55" t="str">
        <f>+M53</f>
        <v>Vous avez oublier des cases !!</v>
      </c>
      <c r="D40" s="55"/>
      <c r="E40" s="55"/>
      <c r="F40" s="55"/>
      <c r="G40" s="55"/>
      <c r="H40" s="55"/>
      <c r="I40" s="55"/>
    </row>
    <row r="41" spans="2:16" ht="15" thickBot="1" x14ac:dyDescent="0.35"/>
    <row r="42" spans="2:16" ht="15" thickTop="1" x14ac:dyDescent="0.3">
      <c r="B42" s="4" t="s">
        <v>13</v>
      </c>
      <c r="C42" s="47"/>
      <c r="D42" s="21" t="str">
        <f>IFERROR(IF(C42+E42=2,"!!!!!",""),"")</f>
        <v/>
      </c>
      <c r="E42" s="47"/>
      <c r="F42" s="5" t="s">
        <v>14</v>
      </c>
      <c r="G42" s="6"/>
      <c r="H42" s="6"/>
      <c r="I42" s="7"/>
      <c r="L42" s="3">
        <f>IF(C42&gt;0,1,0)</f>
        <v>0</v>
      </c>
      <c r="M42" s="3">
        <f t="shared" ref="M42:M51" si="8">IF(E42&gt;0,1,0)</f>
        <v>0</v>
      </c>
    </row>
    <row r="43" spans="2:16" x14ac:dyDescent="0.3">
      <c r="B43" s="8" t="s">
        <v>15</v>
      </c>
      <c r="C43" s="48"/>
      <c r="D43" s="21" t="str">
        <f t="shared" ref="D43:D51" si="9">IFERROR(IF(C43+E43=2,"!!!!!",""),"")</f>
        <v/>
      </c>
      <c r="E43" s="48"/>
      <c r="F43" s="9" t="s">
        <v>16</v>
      </c>
      <c r="G43" s="10"/>
      <c r="H43" s="10"/>
      <c r="I43" s="11"/>
      <c r="L43" s="3">
        <f t="shared" ref="L43:L51" si="10">IF(C43&gt;0,1,0)</f>
        <v>0</v>
      </c>
      <c r="M43" s="3">
        <f t="shared" si="8"/>
        <v>0</v>
      </c>
    </row>
    <row r="44" spans="2:16" x14ac:dyDescent="0.3">
      <c r="B44" s="8" t="s">
        <v>17</v>
      </c>
      <c r="C44" s="48"/>
      <c r="D44" s="21" t="str">
        <f t="shared" si="9"/>
        <v/>
      </c>
      <c r="E44" s="48"/>
      <c r="F44" s="9" t="s">
        <v>18</v>
      </c>
      <c r="G44" s="10"/>
      <c r="H44" s="10"/>
      <c r="I44" s="11"/>
      <c r="L44" s="3">
        <f t="shared" si="10"/>
        <v>0</v>
      </c>
      <c r="M44" s="3">
        <f t="shared" si="8"/>
        <v>0</v>
      </c>
    </row>
    <row r="45" spans="2:16" x14ac:dyDescent="0.3">
      <c r="B45" s="8" t="s">
        <v>19</v>
      </c>
      <c r="C45" s="48"/>
      <c r="D45" s="21" t="str">
        <f t="shared" si="9"/>
        <v/>
      </c>
      <c r="E45" s="48"/>
      <c r="F45" s="9" t="s">
        <v>119</v>
      </c>
      <c r="G45" s="10"/>
      <c r="H45" s="10"/>
      <c r="I45" s="11"/>
      <c r="L45" s="3">
        <f t="shared" si="10"/>
        <v>0</v>
      </c>
      <c r="M45" s="3">
        <f t="shared" si="8"/>
        <v>0</v>
      </c>
    </row>
    <row r="46" spans="2:16" x14ac:dyDescent="0.3">
      <c r="B46" s="8" t="s">
        <v>20</v>
      </c>
      <c r="C46" s="48"/>
      <c r="D46" s="21" t="str">
        <f t="shared" si="9"/>
        <v/>
      </c>
      <c r="E46" s="48"/>
      <c r="F46" s="9" t="s">
        <v>21</v>
      </c>
      <c r="G46" s="10"/>
      <c r="H46" s="10"/>
      <c r="I46" s="11"/>
      <c r="L46" s="3">
        <f t="shared" si="10"/>
        <v>0</v>
      </c>
      <c r="M46" s="3">
        <f t="shared" si="8"/>
        <v>0</v>
      </c>
    </row>
    <row r="47" spans="2:16" x14ac:dyDescent="0.3">
      <c r="B47" s="8" t="s">
        <v>22</v>
      </c>
      <c r="C47" s="48"/>
      <c r="D47" s="21" t="str">
        <f t="shared" si="9"/>
        <v/>
      </c>
      <c r="E47" s="48"/>
      <c r="F47" s="9" t="s">
        <v>23</v>
      </c>
      <c r="G47" s="10"/>
      <c r="H47" s="10"/>
      <c r="I47" s="11"/>
      <c r="L47" s="3">
        <f t="shared" si="10"/>
        <v>0</v>
      </c>
      <c r="M47" s="3">
        <f t="shared" si="8"/>
        <v>0</v>
      </c>
    </row>
    <row r="48" spans="2:16" x14ac:dyDescent="0.3">
      <c r="B48" s="8" t="s">
        <v>24</v>
      </c>
      <c r="C48" s="48"/>
      <c r="D48" s="21" t="str">
        <f t="shared" si="9"/>
        <v/>
      </c>
      <c r="E48" s="48"/>
      <c r="F48" s="9" t="s">
        <v>25</v>
      </c>
      <c r="G48" s="10"/>
      <c r="H48" s="10"/>
      <c r="I48" s="11"/>
      <c r="L48" s="3">
        <f t="shared" si="10"/>
        <v>0</v>
      </c>
      <c r="M48" s="3">
        <f t="shared" si="8"/>
        <v>0</v>
      </c>
    </row>
    <row r="49" spans="2:16" x14ac:dyDescent="0.3">
      <c r="B49" s="8" t="s">
        <v>26</v>
      </c>
      <c r="C49" s="48"/>
      <c r="D49" s="21" t="str">
        <f t="shared" si="9"/>
        <v/>
      </c>
      <c r="E49" s="48"/>
      <c r="F49" s="9" t="s">
        <v>27</v>
      </c>
      <c r="G49" s="10"/>
      <c r="H49" s="10"/>
      <c r="I49" s="11"/>
      <c r="L49" s="3">
        <f>IF(C49&gt;0,2,0)</f>
        <v>0</v>
      </c>
      <c r="M49" s="3">
        <f>IF(E49&gt;0,2,0)</f>
        <v>0</v>
      </c>
    </row>
    <row r="50" spans="2:16" x14ac:dyDescent="0.3">
      <c r="B50" s="8" t="s">
        <v>28</v>
      </c>
      <c r="C50" s="48"/>
      <c r="D50" s="21" t="str">
        <f t="shared" si="9"/>
        <v/>
      </c>
      <c r="E50" s="48"/>
      <c r="F50" s="9" t="s">
        <v>29</v>
      </c>
      <c r="G50" s="10"/>
      <c r="H50" s="10"/>
      <c r="I50" s="11"/>
      <c r="L50" s="3">
        <f t="shared" si="10"/>
        <v>0</v>
      </c>
      <c r="M50" s="3">
        <f t="shared" si="8"/>
        <v>0</v>
      </c>
    </row>
    <row r="51" spans="2:16" ht="15" thickBot="1" x14ac:dyDescent="0.35">
      <c r="B51" s="12" t="s">
        <v>30</v>
      </c>
      <c r="C51" s="49"/>
      <c r="D51" s="21" t="str">
        <f t="shared" si="9"/>
        <v/>
      </c>
      <c r="E51" s="49"/>
      <c r="F51" s="13" t="s">
        <v>31</v>
      </c>
      <c r="G51" s="14"/>
      <c r="H51" s="14"/>
      <c r="I51" s="15"/>
      <c r="L51" s="3">
        <f t="shared" si="10"/>
        <v>0</v>
      </c>
      <c r="M51" s="3">
        <f t="shared" si="8"/>
        <v>0</v>
      </c>
      <c r="N51" s="3">
        <f>+M52+L52</f>
        <v>0</v>
      </c>
    </row>
    <row r="52" spans="2:16" ht="22.2" customHeight="1" thickTop="1" thickBot="1" x14ac:dyDescent="0.35">
      <c r="B52" s="57" t="s">
        <v>159</v>
      </c>
      <c r="C52" s="57"/>
      <c r="D52" s="57"/>
      <c r="E52" s="57"/>
      <c r="F52" s="57"/>
      <c r="G52" s="57"/>
      <c r="H52" s="57"/>
      <c r="I52" s="57"/>
      <c r="L52" s="16">
        <f>SUM(L42:L51)</f>
        <v>0</v>
      </c>
      <c r="M52" s="16">
        <f>SUM(M42:M51)</f>
        <v>0</v>
      </c>
    </row>
    <row r="53" spans="2:16" ht="30" thickTop="1" thickBot="1" x14ac:dyDescent="0.35">
      <c r="B53" s="33" t="str">
        <f>IF(L52+M52=11,+CONCATENATE("   score Penseur :  ",L52),"")</f>
        <v/>
      </c>
      <c r="D53" s="1" t="str">
        <f>IF(L52+M52&lt;11,"!!!",IF(L52=M52,P53,IF(L52&gt;M52,N53,O53)))</f>
        <v>!!!</v>
      </c>
      <c r="F53" s="35" t="str">
        <f>IF(L52+M52=11,+CONCATENATE("   score Sentiments :  ",M52),"")</f>
        <v/>
      </c>
      <c r="G53" s="34"/>
      <c r="H53" s="34"/>
      <c r="I53" s="34"/>
      <c r="M53" s="3" t="str">
        <f>IF(L52+M52&lt;11,"Vous avez oublier des cases !!",IF(L52+M52&gt;11," Attention vous avez mis trop de croix ! :-)", " Ok continuez !" ))</f>
        <v>Vous avez oublier des cases !!</v>
      </c>
      <c r="N53" s="3" t="s">
        <v>86</v>
      </c>
      <c r="O53" s="3" t="s">
        <v>87</v>
      </c>
      <c r="P53" s="3" t="s">
        <v>88</v>
      </c>
    </row>
    <row r="54" spans="2:16" ht="18.600000000000001" thickTop="1" x14ac:dyDescent="0.3">
      <c r="D54" s="20" t="str">
        <f>IF(N51&lt;11,"",MAX(N54:P54))</f>
        <v/>
      </c>
      <c r="N54" s="18" t="e">
        <f>+L52/N51</f>
        <v>#DIV/0!</v>
      </c>
      <c r="O54" s="18" t="e">
        <f>+M52/N51</f>
        <v>#DIV/0!</v>
      </c>
      <c r="P54" s="19"/>
    </row>
    <row r="56" spans="2:16" ht="18" x14ac:dyDescent="0.3">
      <c r="C56" s="56" t="s">
        <v>3</v>
      </c>
      <c r="D56" s="56"/>
      <c r="E56" s="56"/>
      <c r="F56" s="56"/>
      <c r="G56" s="56"/>
      <c r="H56" s="56"/>
      <c r="I56" s="56"/>
    </row>
    <row r="57" spans="2:16" ht="18" x14ac:dyDescent="0.3">
      <c r="C57" s="55" t="str">
        <f>+M70</f>
        <v>Vous avez oublier des cases !!</v>
      </c>
      <c r="D57" s="55"/>
      <c r="E57" s="55"/>
      <c r="F57" s="55"/>
      <c r="G57" s="55"/>
      <c r="H57" s="55"/>
      <c r="I57" s="55"/>
    </row>
    <row r="58" spans="2:16" ht="15" thickBot="1" x14ac:dyDescent="0.35"/>
    <row r="59" spans="2:16" ht="15" thickTop="1" x14ac:dyDescent="0.3">
      <c r="B59" s="39" t="s">
        <v>32</v>
      </c>
      <c r="C59" s="47"/>
      <c r="D59" s="21" t="str">
        <f>IFERROR(IF(C59+E59=2,"!!!!!",""),"")</f>
        <v/>
      </c>
      <c r="E59" s="47"/>
      <c r="F59" s="42" t="s">
        <v>33</v>
      </c>
      <c r="G59" s="6"/>
      <c r="H59" s="6"/>
      <c r="I59" s="7"/>
      <c r="L59" s="3">
        <f>IF(C59&gt;0,1,0)</f>
        <v>0</v>
      </c>
      <c r="M59" s="3">
        <f t="shared" ref="M59:M68" si="11">IF(E59&gt;0,1,0)</f>
        <v>0</v>
      </c>
    </row>
    <row r="60" spans="2:16" x14ac:dyDescent="0.3">
      <c r="B60" s="40" t="s">
        <v>34</v>
      </c>
      <c r="C60" s="48"/>
      <c r="D60" s="21" t="str">
        <f t="shared" ref="D60:D68" si="12">IFERROR(IF(C60+E60=2,"!!!!!",""),"")</f>
        <v/>
      </c>
      <c r="E60" s="48"/>
      <c r="F60" s="43" t="s">
        <v>35</v>
      </c>
      <c r="G60" s="10"/>
      <c r="H60" s="10"/>
      <c r="I60" s="11"/>
      <c r="L60" s="3">
        <f t="shared" ref="L60:L68" si="13">IF(C60&gt;0,1,0)</f>
        <v>0</v>
      </c>
      <c r="M60" s="3">
        <f t="shared" si="11"/>
        <v>0</v>
      </c>
    </row>
    <row r="61" spans="2:16" x14ac:dyDescent="0.3">
      <c r="B61" s="40" t="s">
        <v>36</v>
      </c>
      <c r="C61" s="48"/>
      <c r="D61" s="21" t="str">
        <f t="shared" si="12"/>
        <v/>
      </c>
      <c r="E61" s="48"/>
      <c r="F61" s="43" t="s">
        <v>37</v>
      </c>
      <c r="G61" s="10"/>
      <c r="H61" s="10"/>
      <c r="I61" s="11"/>
      <c r="L61" s="3">
        <f t="shared" si="13"/>
        <v>0</v>
      </c>
      <c r="M61" s="3">
        <f t="shared" si="11"/>
        <v>0</v>
      </c>
    </row>
    <row r="62" spans="2:16" x14ac:dyDescent="0.3">
      <c r="B62" s="40" t="s">
        <v>38</v>
      </c>
      <c r="C62" s="48"/>
      <c r="D62" s="21" t="str">
        <f t="shared" si="12"/>
        <v/>
      </c>
      <c r="E62" s="48"/>
      <c r="F62" s="43" t="s">
        <v>39</v>
      </c>
      <c r="G62" s="10"/>
      <c r="H62" s="10"/>
      <c r="I62" s="11"/>
      <c r="L62" s="3">
        <f t="shared" si="13"/>
        <v>0</v>
      </c>
      <c r="M62" s="3">
        <f t="shared" si="11"/>
        <v>0</v>
      </c>
    </row>
    <row r="63" spans="2:16" x14ac:dyDescent="0.3">
      <c r="B63" s="40" t="s">
        <v>40</v>
      </c>
      <c r="C63" s="48"/>
      <c r="D63" s="21" t="str">
        <f t="shared" si="12"/>
        <v/>
      </c>
      <c r="E63" s="48"/>
      <c r="F63" s="43" t="s">
        <v>41</v>
      </c>
      <c r="G63" s="10"/>
      <c r="H63" s="10"/>
      <c r="I63" s="11"/>
      <c r="L63" s="3">
        <f t="shared" si="13"/>
        <v>0</v>
      </c>
      <c r="M63" s="3">
        <f t="shared" si="11"/>
        <v>0</v>
      </c>
    </row>
    <row r="64" spans="2:16" x14ac:dyDescent="0.3">
      <c r="B64" s="40" t="s">
        <v>42</v>
      </c>
      <c r="C64" s="48"/>
      <c r="D64" s="21" t="str">
        <f t="shared" si="12"/>
        <v/>
      </c>
      <c r="E64" s="48"/>
      <c r="F64" s="43" t="s">
        <v>43</v>
      </c>
      <c r="G64" s="10"/>
      <c r="H64" s="10"/>
      <c r="I64" s="11"/>
      <c r="L64" s="3">
        <f t="shared" si="13"/>
        <v>0</v>
      </c>
      <c r="M64" s="3">
        <f t="shared" si="11"/>
        <v>0</v>
      </c>
    </row>
    <row r="65" spans="2:16" x14ac:dyDescent="0.3">
      <c r="B65" s="40" t="s">
        <v>44</v>
      </c>
      <c r="C65" s="48"/>
      <c r="D65" s="21" t="str">
        <f t="shared" si="12"/>
        <v/>
      </c>
      <c r="E65" s="48"/>
      <c r="F65" s="43" t="s">
        <v>45</v>
      </c>
      <c r="G65" s="10"/>
      <c r="H65" s="10"/>
      <c r="I65" s="11"/>
      <c r="L65" s="3">
        <f>IF(C65&gt;0,2,0)</f>
        <v>0</v>
      </c>
      <c r="M65" s="3">
        <f>IF(E65&gt;0,2,0)</f>
        <v>0</v>
      </c>
    </row>
    <row r="66" spans="2:16" x14ac:dyDescent="0.3">
      <c r="B66" s="40" t="s">
        <v>46</v>
      </c>
      <c r="C66" s="48"/>
      <c r="D66" s="21" t="str">
        <f t="shared" si="12"/>
        <v/>
      </c>
      <c r="E66" s="48"/>
      <c r="F66" s="43" t="s">
        <v>47</v>
      </c>
      <c r="G66" s="10"/>
      <c r="H66" s="10"/>
      <c r="I66" s="11"/>
      <c r="L66" s="3">
        <f t="shared" si="13"/>
        <v>0</v>
      </c>
      <c r="M66" s="3">
        <f t="shared" si="11"/>
        <v>0</v>
      </c>
    </row>
    <row r="67" spans="2:16" x14ac:dyDescent="0.3">
      <c r="B67" s="40" t="s">
        <v>48</v>
      </c>
      <c r="C67" s="48"/>
      <c r="D67" s="21" t="str">
        <f t="shared" si="12"/>
        <v/>
      </c>
      <c r="E67" s="48"/>
      <c r="F67" s="43" t="s">
        <v>49</v>
      </c>
      <c r="G67" s="10"/>
      <c r="H67" s="10"/>
      <c r="I67" s="11"/>
      <c r="L67" s="3">
        <f t="shared" si="13"/>
        <v>0</v>
      </c>
      <c r="M67" s="3">
        <f t="shared" si="11"/>
        <v>0</v>
      </c>
    </row>
    <row r="68" spans="2:16" ht="15" thickBot="1" x14ac:dyDescent="0.35">
      <c r="B68" s="41" t="s">
        <v>50</v>
      </c>
      <c r="C68" s="49"/>
      <c r="D68" s="21" t="str">
        <f t="shared" si="12"/>
        <v/>
      </c>
      <c r="E68" s="49"/>
      <c r="F68" s="44" t="s">
        <v>51</v>
      </c>
      <c r="G68" s="14"/>
      <c r="H68" s="14"/>
      <c r="I68" s="15"/>
      <c r="L68" s="3">
        <f t="shared" si="13"/>
        <v>0</v>
      </c>
      <c r="M68" s="3">
        <f t="shared" si="11"/>
        <v>0</v>
      </c>
      <c r="N68" s="3">
        <f>+M69+L69</f>
        <v>0</v>
      </c>
    </row>
    <row r="69" spans="2:16" ht="22.2" customHeight="1" thickTop="1" thickBot="1" x14ac:dyDescent="0.35">
      <c r="B69" s="57" t="s">
        <v>160</v>
      </c>
      <c r="C69" s="57"/>
      <c r="D69" s="57"/>
      <c r="E69" s="57"/>
      <c r="F69" s="57"/>
      <c r="G69" s="57"/>
      <c r="H69" s="57"/>
      <c r="I69" s="57"/>
      <c r="L69" s="16">
        <f>SUM(L59:L68)</f>
        <v>0</v>
      </c>
      <c r="M69" s="16">
        <f>SUM(M59:M68)</f>
        <v>0</v>
      </c>
    </row>
    <row r="70" spans="2:16" ht="30" thickTop="1" thickBot="1" x14ac:dyDescent="0.35">
      <c r="B70" s="33" t="str">
        <f>IF(L69+M69=11,+CONCATENATE("   score Jugement :  ",L69),"")</f>
        <v/>
      </c>
      <c r="D70" s="1" t="str">
        <f>IF(L69+M69&lt;11,"!!!",IF(L69=M69,P70,IF(L69&gt;M69,N70,O70)))</f>
        <v>!!!</v>
      </c>
      <c r="F70" s="33" t="str">
        <f>IF(L69+M69=11,+CONCATENATE("   score Perception :  ",M69),"")</f>
        <v/>
      </c>
      <c r="G70" s="34"/>
      <c r="H70" s="34"/>
      <c r="I70" s="34"/>
      <c r="M70" s="3" t="str">
        <f>IF(L69+M69&lt;11,"Vous avez oublier des cases !!",IF(L69+M69&gt;11," Attention vous avez mis trop de croix ! :-)", " Ok continuez !" ))</f>
        <v>Vous avez oublier des cases !!</v>
      </c>
      <c r="N70" s="3" t="s">
        <v>89</v>
      </c>
      <c r="O70" s="3" t="s">
        <v>90</v>
      </c>
      <c r="P70" s="3" t="s">
        <v>91</v>
      </c>
    </row>
    <row r="71" spans="2:16" ht="18.600000000000001" thickTop="1" x14ac:dyDescent="0.3">
      <c r="D71" s="20" t="str">
        <f>IF(N68&lt;11,"",MAX(N71:P71))</f>
        <v/>
      </c>
      <c r="N71" s="18" t="e">
        <f>+L69/N68</f>
        <v>#DIV/0!</v>
      </c>
      <c r="O71" s="18" t="e">
        <f>+M69/N68</f>
        <v>#DIV/0!</v>
      </c>
      <c r="P71" s="19"/>
    </row>
    <row r="72" spans="2:16" ht="15" thickBot="1" x14ac:dyDescent="0.35"/>
    <row r="73" spans="2:16" ht="21.6" thickTop="1" x14ac:dyDescent="0.3">
      <c r="B73" s="14"/>
      <c r="F73" s="28" t="str">
        <f>+D19</f>
        <v>!!!</v>
      </c>
      <c r="G73" s="28" t="str">
        <f>+D36</f>
        <v>!!!</v>
      </c>
      <c r="H73" s="28" t="str">
        <f>+D53</f>
        <v>!!!</v>
      </c>
      <c r="I73" s="25" t="str">
        <f>+D70</f>
        <v>!!!</v>
      </c>
      <c r="N73" s="36">
        <f>+N68+N51+N34+N17</f>
        <v>0</v>
      </c>
    </row>
    <row r="74" spans="2:16" ht="25.2" customHeight="1" thickBot="1" x14ac:dyDescent="0.35">
      <c r="B74" s="32" t="str">
        <f>IF(N73&gt;44,"",IF(N73=44,CONCATENATE(D19,D36,D53,D70)," Complétez le TEST !!"))</f>
        <v xml:space="preserve"> Complétez le TEST !!</v>
      </c>
      <c r="F74" s="29" t="str">
        <f>+D20</f>
        <v/>
      </c>
      <c r="G74" s="31" t="str">
        <f>+D37</f>
        <v/>
      </c>
      <c r="H74" s="31" t="str">
        <f>+D54</f>
        <v/>
      </c>
      <c r="I74" s="26" t="str">
        <f>+D71</f>
        <v/>
      </c>
    </row>
    <row r="75" spans="2:16" ht="25.2" customHeight="1" thickTop="1" thickBot="1" x14ac:dyDescent="0.35">
      <c r="B75" s="37" t="str">
        <f>IF(N73&gt;44,"Trop de cases renseignées ! Vérifier !",IF(N73=44," Test complet ! Bravo !",CONCATENATE(" Vous avez oubliez de renseigner  :  ",44-N73,"   case(s) ")))</f>
        <v xml:space="preserve"> Vous avez oubliez de renseigner  :  44   case(s) </v>
      </c>
      <c r="F75" s="52" t="s">
        <v>118</v>
      </c>
      <c r="G75" s="53"/>
      <c r="H75" s="53"/>
      <c r="I75" s="54"/>
    </row>
    <row r="76" spans="2:16" ht="15.6" thickTop="1" thickBot="1" x14ac:dyDescent="0.35">
      <c r="F76" s="30" t="str">
        <f>IFERROR(VLOOKUP(F73,$L$76:$N$77,3,0),"")</f>
        <v/>
      </c>
      <c r="G76" s="30" t="str">
        <f>IFERROR(VLOOKUP(G73,$L$79:$N$80,3,0),"")</f>
        <v/>
      </c>
      <c r="H76" s="30" t="str">
        <f>IFERROR(VLOOKUP(H73,$L$81:$N$82,3,0),"")</f>
        <v/>
      </c>
      <c r="I76" s="27" t="str">
        <f>IFERROR(VLOOKUP(I73,$L$83:$N$84,3,0),"")</f>
        <v/>
      </c>
      <c r="L76" s="3" t="s">
        <v>79</v>
      </c>
      <c r="M76" s="46" t="s">
        <v>121</v>
      </c>
      <c r="N76" s="3" t="s">
        <v>115</v>
      </c>
    </row>
    <row r="77" spans="2:16" ht="22.2" thickTop="1" thickBot="1" x14ac:dyDescent="0.35">
      <c r="B77" s="45" t="s">
        <v>92</v>
      </c>
      <c r="C77" s="22"/>
      <c r="D77" s="22"/>
      <c r="E77" s="22"/>
      <c r="F77" s="24"/>
      <c r="G77" s="24"/>
      <c r="H77" s="24"/>
      <c r="I77" s="24"/>
      <c r="L77" s="3" t="s">
        <v>117</v>
      </c>
      <c r="M77" s="3" t="s">
        <v>122</v>
      </c>
      <c r="N77" s="3" t="s">
        <v>116</v>
      </c>
    </row>
    <row r="78" spans="2:16" ht="70.05" customHeight="1" thickTop="1" thickBot="1" x14ac:dyDescent="0.35">
      <c r="B78" s="23" t="str">
        <f>+F76</f>
        <v/>
      </c>
      <c r="C78" s="59" t="str">
        <f>IF(N73&lt;44,"",IF(F73=L76,M76,M77))</f>
        <v/>
      </c>
      <c r="D78" s="60"/>
      <c r="E78" s="60"/>
      <c r="F78" s="60"/>
      <c r="G78" s="60"/>
      <c r="H78" s="60"/>
      <c r="I78" s="61"/>
    </row>
    <row r="79" spans="2:16" ht="5.4" customHeight="1" thickTop="1" thickBot="1" x14ac:dyDescent="0.35">
      <c r="B79" s="17"/>
      <c r="L79" s="3" t="s">
        <v>82</v>
      </c>
      <c r="M79" s="3" t="s">
        <v>123</v>
      </c>
      <c r="N79" s="3" t="s">
        <v>129</v>
      </c>
    </row>
    <row r="80" spans="2:16" ht="70.05" customHeight="1" thickTop="1" thickBot="1" x14ac:dyDescent="0.35">
      <c r="B80" s="23" t="str">
        <f>+G76</f>
        <v/>
      </c>
      <c r="C80" s="59" t="str">
        <f>IF(N73&lt;44,"",IF(G73=L79,M79,M80))</f>
        <v/>
      </c>
      <c r="D80" s="60"/>
      <c r="E80" s="60"/>
      <c r="F80" s="60"/>
      <c r="G80" s="60"/>
      <c r="H80" s="60"/>
      <c r="I80" s="61"/>
      <c r="L80" s="3" t="s">
        <v>155</v>
      </c>
      <c r="M80" s="3" t="s">
        <v>156</v>
      </c>
      <c r="N80" s="3" t="s">
        <v>130</v>
      </c>
    </row>
    <row r="81" spans="2:14" ht="5.4" customHeight="1" thickTop="1" thickBot="1" x14ac:dyDescent="0.35">
      <c r="B81" s="17"/>
      <c r="L81" s="3" t="s">
        <v>93</v>
      </c>
      <c r="M81" s="3" t="s">
        <v>124</v>
      </c>
      <c r="N81" s="3" t="s">
        <v>131</v>
      </c>
    </row>
    <row r="82" spans="2:14" ht="60" customHeight="1" thickTop="1" thickBot="1" x14ac:dyDescent="0.35">
      <c r="B82" s="23" t="str">
        <f>+H76</f>
        <v/>
      </c>
      <c r="C82" s="59" t="str">
        <f>IF(N73&lt;44,"",IF(H73=L81,M81,M82))</f>
        <v/>
      </c>
      <c r="D82" s="60"/>
      <c r="E82" s="60"/>
      <c r="F82" s="60"/>
      <c r="G82" s="60"/>
      <c r="H82" s="60"/>
      <c r="I82" s="61"/>
      <c r="L82" s="3" t="s">
        <v>12</v>
      </c>
      <c r="M82" s="3" t="s">
        <v>125</v>
      </c>
      <c r="N82" s="3" t="s">
        <v>128</v>
      </c>
    </row>
    <row r="83" spans="2:14" ht="5.4" customHeight="1" thickTop="1" thickBot="1" x14ac:dyDescent="0.35">
      <c r="B83" s="17"/>
      <c r="L83" s="3" t="s">
        <v>94</v>
      </c>
      <c r="M83" s="3" t="s">
        <v>126</v>
      </c>
      <c r="N83" s="3" t="s">
        <v>132</v>
      </c>
    </row>
    <row r="84" spans="2:14" ht="70.05" customHeight="1" thickTop="1" thickBot="1" x14ac:dyDescent="0.35">
      <c r="B84" s="23" t="str">
        <f>+I76</f>
        <v/>
      </c>
      <c r="C84" s="59" t="str">
        <f>IF(N73&lt;44,"",IF(I76=L83,M83,M84))</f>
        <v/>
      </c>
      <c r="D84" s="60"/>
      <c r="E84" s="60"/>
      <c r="F84" s="60"/>
      <c r="G84" s="60"/>
      <c r="H84" s="60"/>
      <c r="I84" s="61"/>
      <c r="L84" s="3" t="s">
        <v>90</v>
      </c>
      <c r="M84" s="3" t="s">
        <v>127</v>
      </c>
      <c r="N84" s="3" t="s">
        <v>133</v>
      </c>
    </row>
    <row r="85" spans="2:14" ht="5.4" customHeight="1" thickTop="1" x14ac:dyDescent="0.3">
      <c r="B85" s="17"/>
      <c r="L85" s="3" t="str">
        <f>+B74</f>
        <v xml:space="preserve"> Complétez le TEST !!</v>
      </c>
    </row>
    <row r="86" spans="2:14" x14ac:dyDescent="0.3">
      <c r="L86" s="3" t="s">
        <v>95</v>
      </c>
      <c r="M86" s="3" t="s">
        <v>139</v>
      </c>
      <c r="N86" s="3" t="s">
        <v>134</v>
      </c>
    </row>
    <row r="87" spans="2:14" ht="28.8" x14ac:dyDescent="0.3">
      <c r="B87" s="50" t="str">
        <f>IFERROR(VLOOKUP($L$85,$L$86:$N$101,3,0),"Hep ! Test non complété !!! ")</f>
        <v xml:space="preserve">Hep ! Test non complété !!! </v>
      </c>
      <c r="C87" s="50"/>
      <c r="D87" s="50"/>
      <c r="E87" s="50"/>
      <c r="F87" s="50"/>
      <c r="G87" s="50"/>
      <c r="H87" s="50"/>
      <c r="I87" s="50"/>
      <c r="L87" s="3" t="s">
        <v>96</v>
      </c>
      <c r="M87" s="3" t="s">
        <v>140</v>
      </c>
      <c r="N87" s="3" t="str">
        <f>+N86</f>
        <v>Vous êtes du style : GARDIEN</v>
      </c>
    </row>
    <row r="88" spans="2:14" ht="12" customHeight="1" x14ac:dyDescent="0.3">
      <c r="L88" s="3" t="s">
        <v>97</v>
      </c>
      <c r="M88" s="3" t="s">
        <v>144</v>
      </c>
      <c r="N88" s="3" t="str">
        <f>+N87</f>
        <v>Vous êtes du style : GARDIEN</v>
      </c>
    </row>
    <row r="89" spans="2:14" ht="28.8" x14ac:dyDescent="0.3">
      <c r="B89" s="50" t="str">
        <f>IF(N73=44,CONCATENATE("Avec une grande capacité à tenir le rôle : ",IFERROR(VLOOKUP($L$85,$L$86:$M$101,2,0),"")),"Faites le test !")</f>
        <v>Faites le test !</v>
      </c>
      <c r="C89" s="50"/>
      <c r="D89" s="50"/>
      <c r="E89" s="50"/>
      <c r="F89" s="50"/>
      <c r="G89" s="50"/>
      <c r="H89" s="50"/>
      <c r="I89" s="50"/>
      <c r="L89" s="3" t="s">
        <v>98</v>
      </c>
      <c r="M89" s="3" t="s">
        <v>138</v>
      </c>
      <c r="N89" s="3" t="str">
        <f>+N88</f>
        <v>Vous êtes du style : GARDIEN</v>
      </c>
    </row>
    <row r="90" spans="2:14" x14ac:dyDescent="0.3">
      <c r="L90" s="3" t="s">
        <v>99</v>
      </c>
      <c r="M90" s="3" t="s">
        <v>143</v>
      </c>
      <c r="N90" s="3" t="s">
        <v>135</v>
      </c>
    </row>
    <row r="91" spans="2:14" x14ac:dyDescent="0.3">
      <c r="L91" s="3" t="s">
        <v>101</v>
      </c>
      <c r="M91" s="3" t="s">
        <v>141</v>
      </c>
      <c r="N91" s="3" t="str">
        <f>+N90</f>
        <v>Vous êtes du style : Artisan</v>
      </c>
    </row>
    <row r="92" spans="2:14" x14ac:dyDescent="0.3">
      <c r="L92" s="3" t="s">
        <v>100</v>
      </c>
      <c r="M92" s="3" t="s">
        <v>142</v>
      </c>
      <c r="N92" s="3" t="str">
        <f>+N91</f>
        <v>Vous êtes du style : Artisan</v>
      </c>
    </row>
    <row r="93" spans="2:14" x14ac:dyDescent="0.3">
      <c r="L93" s="3" t="s">
        <v>102</v>
      </c>
      <c r="M93" s="3" t="s">
        <v>145</v>
      </c>
      <c r="N93" s="3" t="str">
        <f>+N92</f>
        <v>Vous êtes du style : Artisan</v>
      </c>
    </row>
    <row r="94" spans="2:14" x14ac:dyDescent="0.3">
      <c r="L94" s="3" t="s">
        <v>103</v>
      </c>
      <c r="M94" s="3" t="s">
        <v>146</v>
      </c>
      <c r="N94" s="3" t="s">
        <v>136</v>
      </c>
    </row>
    <row r="95" spans="2:14" x14ac:dyDescent="0.3">
      <c r="L95" s="3" t="s">
        <v>104</v>
      </c>
      <c r="M95" s="3" t="s">
        <v>147</v>
      </c>
      <c r="N95" s="3" t="str">
        <f>+N94</f>
        <v>Vous êtes du style : Idéaliste</v>
      </c>
    </row>
    <row r="96" spans="2:14" x14ac:dyDescent="0.3">
      <c r="L96" s="3" t="s">
        <v>105</v>
      </c>
      <c r="M96" s="3" t="s">
        <v>148</v>
      </c>
      <c r="N96" s="3" t="str">
        <f>+N95</f>
        <v>Vous êtes du style : Idéaliste</v>
      </c>
    </row>
    <row r="97" spans="12:14" x14ac:dyDescent="0.3">
      <c r="L97" s="3" t="s">
        <v>106</v>
      </c>
      <c r="M97" s="3" t="s">
        <v>149</v>
      </c>
      <c r="N97" s="3" t="str">
        <f>+N96</f>
        <v>Vous êtes du style : Idéaliste</v>
      </c>
    </row>
    <row r="98" spans="12:14" x14ac:dyDescent="0.3">
      <c r="L98" s="3" t="s">
        <v>107</v>
      </c>
      <c r="M98" s="3" t="s">
        <v>150</v>
      </c>
      <c r="N98" s="3" t="s">
        <v>137</v>
      </c>
    </row>
    <row r="99" spans="12:14" x14ac:dyDescent="0.3">
      <c r="L99" s="3" t="s">
        <v>108</v>
      </c>
      <c r="M99" s="3" t="s">
        <v>151</v>
      </c>
      <c r="N99" s="3" t="str">
        <f>+N98</f>
        <v>Vous êtes du style : Rationnel</v>
      </c>
    </row>
    <row r="100" spans="12:14" x14ac:dyDescent="0.3">
      <c r="L100" s="3" t="s">
        <v>109</v>
      </c>
      <c r="M100" s="3" t="s">
        <v>152</v>
      </c>
      <c r="N100" s="3" t="str">
        <f>+N99</f>
        <v>Vous êtes du style : Rationnel</v>
      </c>
    </row>
    <row r="101" spans="12:14" x14ac:dyDescent="0.3">
      <c r="L101" s="3" t="s">
        <v>110</v>
      </c>
      <c r="M101" s="3" t="s">
        <v>153</v>
      </c>
      <c r="N101" s="3" t="str">
        <f>+N100</f>
        <v>Vous êtes du style : Rationnel</v>
      </c>
    </row>
  </sheetData>
  <sheetProtection password="CC05" sheet="1" objects="1" scenarios="1"/>
  <mergeCells count="21">
    <mergeCell ref="C80:I80"/>
    <mergeCell ref="C82:I82"/>
    <mergeCell ref="C84:I84"/>
    <mergeCell ref="C23:I23"/>
    <mergeCell ref="B52:I52"/>
    <mergeCell ref="B89:I89"/>
    <mergeCell ref="B4:B6"/>
    <mergeCell ref="F75:I75"/>
    <mergeCell ref="C40:I40"/>
    <mergeCell ref="C57:I57"/>
    <mergeCell ref="C4:I4"/>
    <mergeCell ref="C22:I22"/>
    <mergeCell ref="C39:I39"/>
    <mergeCell ref="C56:I56"/>
    <mergeCell ref="C5:I5"/>
    <mergeCell ref="B18:I18"/>
    <mergeCell ref="B35:I35"/>
    <mergeCell ref="B69:I69"/>
    <mergeCell ref="G6:I6"/>
    <mergeCell ref="B87:I87"/>
    <mergeCell ref="C78:I78"/>
  </mergeCells>
  <pageMargins left="0.70866141732283472" right="0.70866141732283472" top="0.74803149606299213" bottom="0.74803149606299213" header="0.31496062992125984" footer="0.31496062992125984"/>
  <pageSetup paperSize="9" scale="64" fitToHeight="2"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9" id="{C295A13B-C3C4-43D4-BE4D-AF2607B202C5}">
            <x14:iconSet iconSet="3Symbols2" showValue="0" custom="1">
              <x14:cfvo type="percent">
                <xm:f>0</xm:f>
              </x14:cfvo>
              <x14:cfvo type="num">
                <xm:f>0</xm:f>
              </x14:cfvo>
              <x14:cfvo type="num">
                <xm:f>0</xm:f>
              </x14:cfvo>
              <x14:cfIcon iconSet="NoIcons" iconId="0"/>
              <x14:cfIcon iconSet="NoIcons" iconId="0"/>
              <x14:cfIcon iconSet="3Symbols2" iconId="2"/>
            </x14:iconSet>
          </x14:cfRule>
          <xm:sqref>C8:C17</xm:sqref>
        </x14:conditionalFormatting>
        <x14:conditionalFormatting xmlns:xm="http://schemas.microsoft.com/office/excel/2006/main">
          <x14:cfRule type="iconSet" priority="10" id="{5805956E-8B7C-4F19-96D1-C882921C4EEC}">
            <x14:iconSet iconSet="3Symbols2" showValue="0" custom="1">
              <x14:cfvo type="percent">
                <xm:f>0</xm:f>
              </x14:cfvo>
              <x14:cfvo type="num">
                <xm:f>0</xm:f>
              </x14:cfvo>
              <x14:cfvo type="num">
                <xm:f>0</xm:f>
              </x14:cfvo>
              <x14:cfIcon iconSet="NoIcons" iconId="0"/>
              <x14:cfIcon iconSet="NoIcons" iconId="0"/>
              <x14:cfIcon iconSet="3Symbols2" iconId="2"/>
            </x14:iconSet>
          </x14:cfRule>
          <xm:sqref>E8:E17</xm:sqref>
        </x14:conditionalFormatting>
        <x14:conditionalFormatting xmlns:xm="http://schemas.microsoft.com/office/excel/2006/main">
          <x14:cfRule type="iconSet" priority="9" id="{7F717515-D46B-4FAD-A7E0-DFC5F071190C}">
            <x14:iconSet iconSet="3Symbols2" showValue="0" custom="1">
              <x14:cfvo type="percent">
                <xm:f>0</xm:f>
              </x14:cfvo>
              <x14:cfvo type="num">
                <xm:f>0</xm:f>
              </x14:cfvo>
              <x14:cfvo type="num">
                <xm:f>0</xm:f>
              </x14:cfvo>
              <x14:cfIcon iconSet="NoIcons" iconId="0"/>
              <x14:cfIcon iconSet="NoIcons" iconId="0"/>
              <x14:cfIcon iconSet="3Symbols2" iconId="2"/>
            </x14:iconSet>
          </x14:cfRule>
          <xm:sqref>C25:C34</xm:sqref>
        </x14:conditionalFormatting>
        <x14:conditionalFormatting xmlns:xm="http://schemas.microsoft.com/office/excel/2006/main">
          <x14:cfRule type="iconSet" priority="6" id="{63D118C8-DC28-4D18-97BA-1329A1D894E4}">
            <x14:iconSet iconSet="3Symbols2" showValue="0" custom="1">
              <x14:cfvo type="percent">
                <xm:f>0</xm:f>
              </x14:cfvo>
              <x14:cfvo type="num">
                <xm:f>0</xm:f>
              </x14:cfvo>
              <x14:cfvo type="num">
                <xm:f>0</xm:f>
              </x14:cfvo>
              <x14:cfIcon iconSet="NoIcons" iconId="0"/>
              <x14:cfIcon iconSet="NoIcons" iconId="0"/>
              <x14:cfIcon iconSet="3Symbols2" iconId="2"/>
            </x14:iconSet>
          </x14:cfRule>
          <xm:sqref>E42:E51</xm:sqref>
        </x14:conditionalFormatting>
        <x14:conditionalFormatting xmlns:xm="http://schemas.microsoft.com/office/excel/2006/main">
          <x14:cfRule type="iconSet" priority="5" id="{428DDA7D-7E4E-44E1-BBAC-25F9EBBC76F7}">
            <x14:iconSet iconSet="3Symbols2" showValue="0" custom="1">
              <x14:cfvo type="percent">
                <xm:f>0</xm:f>
              </x14:cfvo>
              <x14:cfvo type="num">
                <xm:f>0</xm:f>
              </x14:cfvo>
              <x14:cfvo type="num">
                <xm:f>0</xm:f>
              </x14:cfvo>
              <x14:cfIcon iconSet="NoIcons" iconId="0"/>
              <x14:cfIcon iconSet="NoIcons" iconId="0"/>
              <x14:cfIcon iconSet="3Symbols2" iconId="2"/>
            </x14:iconSet>
          </x14:cfRule>
          <xm:sqref>C59:C68</xm:sqref>
        </x14:conditionalFormatting>
        <x14:conditionalFormatting xmlns:xm="http://schemas.microsoft.com/office/excel/2006/main">
          <x14:cfRule type="iconSet" priority="3" id="{B01894C4-23E3-4AEF-BC83-15EE41EA9BBC}">
            <x14:iconSet iconSet="3Symbols2" showValue="0" custom="1">
              <x14:cfvo type="percent">
                <xm:f>0</xm:f>
              </x14:cfvo>
              <x14:cfvo type="num">
                <xm:f>0</xm:f>
              </x14:cfvo>
              <x14:cfvo type="num">
                <xm:f>0</xm:f>
              </x14:cfvo>
              <x14:cfIcon iconSet="NoIcons" iconId="0"/>
              <x14:cfIcon iconSet="NoIcons" iconId="0"/>
              <x14:cfIcon iconSet="3Symbols2" iconId="2"/>
            </x14:iconSet>
          </x14:cfRule>
          <xm:sqref>E25:E34</xm:sqref>
        </x14:conditionalFormatting>
        <x14:conditionalFormatting xmlns:xm="http://schemas.microsoft.com/office/excel/2006/main">
          <x14:cfRule type="iconSet" priority="2" id="{A9CADC2B-779B-4345-A83A-A2345CE952C5}">
            <x14:iconSet iconSet="3Symbols2" showValue="0" custom="1">
              <x14:cfvo type="percent">
                <xm:f>0</xm:f>
              </x14:cfvo>
              <x14:cfvo type="num">
                <xm:f>0</xm:f>
              </x14:cfvo>
              <x14:cfvo type="num">
                <xm:f>0</xm:f>
              </x14:cfvo>
              <x14:cfIcon iconSet="NoIcons" iconId="0"/>
              <x14:cfIcon iconSet="NoIcons" iconId="0"/>
              <x14:cfIcon iconSet="3Symbols2" iconId="2"/>
            </x14:iconSet>
          </x14:cfRule>
          <xm:sqref>C42:C51</xm:sqref>
        </x14:conditionalFormatting>
        <x14:conditionalFormatting xmlns:xm="http://schemas.microsoft.com/office/excel/2006/main">
          <x14:cfRule type="iconSet" priority="1" id="{0F72BE6B-9C0F-45CC-801D-7331A27C48B4}">
            <x14:iconSet iconSet="3Symbols2" showValue="0" custom="1">
              <x14:cfvo type="percent">
                <xm:f>0</xm:f>
              </x14:cfvo>
              <x14:cfvo type="num">
                <xm:f>0</xm:f>
              </x14:cfvo>
              <x14:cfvo type="num">
                <xm:f>0</xm:f>
              </x14:cfvo>
              <x14:cfIcon iconSet="NoIcons" iconId="0"/>
              <x14:cfIcon iconSet="NoIcons" iconId="0"/>
              <x14:cfIcon iconSet="3Symbols2" iconId="2"/>
            </x14:iconSet>
          </x14:cfRule>
          <xm:sqref>E59:E68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Franck Augry</dc:creator>
  <cp:lastModifiedBy>Franck Augry</cp:lastModifiedBy>
  <cp:lastPrinted>2019-03-08T22:54:04Z</cp:lastPrinted>
  <dcterms:created xsi:type="dcterms:W3CDTF">2019-03-08T16:07:10Z</dcterms:created>
  <dcterms:modified xsi:type="dcterms:W3CDTF">2019-03-09T11:00:51Z</dcterms:modified>
</cp:coreProperties>
</file>